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10" windowHeight="7935" firstSheet="1" activeTab="7"/>
  </bookViews>
  <sheets>
    <sheet name="บัญชีขออนุมัติการจัดทำแผน" sheetId="9" r:id="rId1"/>
    <sheet name="บัญชีขออนุมัติการจัดทำแผน (2)" sheetId="10" r:id="rId2"/>
    <sheet name="สรุปกรอบอัตรากำลัง  3  ปี" sheetId="4" r:id="rId3"/>
    <sheet name="8.2" sheetId="1" r:id="rId4"/>
    <sheet name="ข้อ9แผน67-69" sheetId="12" r:id="rId5"/>
    <sheet name="ข้อ 9 " sheetId="6" r:id="rId6"/>
    <sheet name="ข้อ 11 (2)" sheetId="11" r:id="rId7"/>
    <sheet name="ข้อ 11 czory&lt;ok" sheetId="13" r:id="rId8"/>
    <sheet name="Sheet3" sheetId="3" r:id="rId9"/>
  </sheets>
  <definedNames>
    <definedName name="_xlnm.Print_Area" localSheetId="5">'ข้อ 9 '!$A$1:$T$79</definedName>
    <definedName name="_xlnm.Print_Area" localSheetId="4">'ข้อ9แผน67-69'!$A$2:$T$86</definedName>
  </definedNames>
  <calcPr calcId="144525"/>
</workbook>
</file>

<file path=xl/calcChain.xml><?xml version="1.0" encoding="utf-8"?>
<calcChain xmlns="http://schemas.openxmlformats.org/spreadsheetml/2006/main">
  <c r="H93" i="11" l="1"/>
  <c r="H41" i="11" l="1"/>
  <c r="H33" i="11"/>
  <c r="H31" i="11"/>
  <c r="H29" i="11"/>
  <c r="M41" i="11"/>
  <c r="M33" i="11"/>
  <c r="M26" i="11"/>
  <c r="L26" i="11"/>
  <c r="K26" i="11"/>
  <c r="H26" i="11"/>
  <c r="D26" i="11"/>
  <c r="G26" i="11" s="1"/>
  <c r="M24" i="11"/>
  <c r="F26" i="11" l="1"/>
  <c r="Q19" i="12"/>
  <c r="R19" i="12" s="1"/>
  <c r="S19" i="12" s="1"/>
  <c r="Q20" i="12"/>
  <c r="R20" i="12" s="1"/>
  <c r="S20" i="12" s="1"/>
  <c r="C14" i="4"/>
  <c r="M77" i="11" l="1"/>
  <c r="Q64" i="12"/>
  <c r="R64" i="12" s="1"/>
  <c r="S64" i="12" s="1"/>
  <c r="Q63" i="12"/>
  <c r="R63" i="12" s="1"/>
  <c r="S63" i="12" s="1"/>
  <c r="Q46" i="12" l="1"/>
  <c r="R46" i="12" s="1"/>
  <c r="S46" i="12" s="1"/>
  <c r="Q57" i="12"/>
  <c r="R57" i="12" s="1"/>
  <c r="S57" i="12" s="1"/>
  <c r="M67" i="11" l="1"/>
  <c r="G65" i="11"/>
  <c r="J44" i="11"/>
  <c r="Q50" i="12" l="1"/>
  <c r="R50" i="12" s="1"/>
  <c r="S50" i="12" s="1"/>
  <c r="Q76" i="12"/>
  <c r="Q74" i="12"/>
  <c r="R74" i="12" s="1"/>
  <c r="S74" i="12" s="1"/>
  <c r="AE56" i="12"/>
  <c r="AG56" i="12" s="1"/>
  <c r="AA56" i="12"/>
  <c r="AC56" i="12" s="1"/>
  <c r="W56" i="12"/>
  <c r="Y56" i="12" s="1"/>
  <c r="G62" i="12"/>
  <c r="Q62" i="12" s="1"/>
  <c r="R62" i="12" s="1"/>
  <c r="S62" i="12" s="1"/>
  <c r="AG54" i="12"/>
  <c r="AC54" i="12"/>
  <c r="Z54" i="12"/>
  <c r="AA54" i="12" s="1"/>
  <c r="Y54" i="12"/>
  <c r="W54" i="12"/>
  <c r="Q60" i="12"/>
  <c r="R60" i="12" s="1"/>
  <c r="S60" i="12" s="1"/>
  <c r="Q58" i="12"/>
  <c r="R58" i="12" s="1"/>
  <c r="S58" i="12" s="1"/>
  <c r="Q55" i="12"/>
  <c r="R55" i="12" s="1"/>
  <c r="S55" i="12" s="1"/>
  <c r="AE47" i="12"/>
  <c r="AG47" i="12" s="1"/>
  <c r="AA47" i="12"/>
  <c r="AC47" i="12" s="1"/>
  <c r="W47" i="12"/>
  <c r="Y47" i="12" s="1"/>
  <c r="Q53" i="12"/>
  <c r="R53" i="12" s="1"/>
  <c r="S53" i="12" s="1"/>
  <c r="G52" i="12"/>
  <c r="Q52" i="12" s="1"/>
  <c r="R52" i="12" s="1"/>
  <c r="S52" i="12" s="1"/>
  <c r="F49" i="12"/>
  <c r="Q49" i="12" s="1"/>
  <c r="R49" i="12" s="1"/>
  <c r="S49" i="12" s="1"/>
  <c r="Q47" i="12"/>
  <c r="R47" i="12" s="1"/>
  <c r="S47" i="12" s="1"/>
  <c r="AE45" i="12"/>
  <c r="AG45" i="12" s="1"/>
  <c r="AA45" i="12"/>
  <c r="AC45" i="12" s="1"/>
  <c r="W45" i="12"/>
  <c r="Y45" i="12" s="1"/>
  <c r="G45" i="12"/>
  <c r="Q45" i="12" s="1"/>
  <c r="R45" i="12" s="1"/>
  <c r="S45" i="12" s="1"/>
  <c r="AG35" i="12"/>
  <c r="AC35" i="12"/>
  <c r="Z35" i="12"/>
  <c r="AA35" i="12" s="1"/>
  <c r="Y35" i="12"/>
  <c r="W35" i="12"/>
  <c r="Q35" i="12"/>
  <c r="R35" i="12" s="1"/>
  <c r="S35" i="12" s="1"/>
  <c r="Q34" i="12"/>
  <c r="R34" i="12" s="1"/>
  <c r="S34" i="12" s="1"/>
  <c r="Q32" i="12"/>
  <c r="R32" i="12" s="1"/>
  <c r="S32" i="12" s="1"/>
  <c r="AE31" i="12"/>
  <c r="AG31" i="12" s="1"/>
  <c r="AA31" i="12"/>
  <c r="AC31" i="12" s="1"/>
  <c r="W31" i="12"/>
  <c r="Y31" i="12" s="1"/>
  <c r="Q31" i="12"/>
  <c r="R31" i="12" s="1"/>
  <c r="S31" i="12" s="1"/>
  <c r="Q30" i="12"/>
  <c r="R30" i="12" s="1"/>
  <c r="S30" i="12" s="1"/>
  <c r="AE29" i="12"/>
  <c r="AG29" i="12" s="1"/>
  <c r="AA29" i="12"/>
  <c r="AC29" i="12" s="1"/>
  <c r="W29" i="12"/>
  <c r="Y29" i="12" s="1"/>
  <c r="Q29" i="12"/>
  <c r="R29" i="12" s="1"/>
  <c r="S29" i="12" s="1"/>
  <c r="AE28" i="12"/>
  <c r="AG28" i="12" s="1"/>
  <c r="AA28" i="12"/>
  <c r="AC28" i="12" s="1"/>
  <c r="W28" i="12"/>
  <c r="Y28" i="12" s="1"/>
  <c r="G28" i="12"/>
  <c r="Q28" i="12" s="1"/>
  <c r="R28" i="12" s="1"/>
  <c r="S28" i="12" s="1"/>
  <c r="F26" i="12"/>
  <c r="Q26" i="12" s="1"/>
  <c r="R26" i="12" s="1"/>
  <c r="S26" i="12" s="1"/>
  <c r="Q24" i="12"/>
  <c r="R24" i="12" s="1"/>
  <c r="S24" i="12" s="1"/>
  <c r="Q23" i="12"/>
  <c r="R23" i="12" s="1"/>
  <c r="S23" i="12" s="1"/>
  <c r="AG22" i="12"/>
  <c r="AC22" i="12"/>
  <c r="Z22" i="12"/>
  <c r="AD22" i="12" s="1"/>
  <c r="AE22" i="12" s="1"/>
  <c r="Y22" i="12"/>
  <c r="W22" i="12"/>
  <c r="Q22" i="12"/>
  <c r="R22" i="12" s="1"/>
  <c r="S22" i="12" s="1"/>
  <c r="AG18" i="12"/>
  <c r="AC18" i="12"/>
  <c r="Z18" i="12"/>
  <c r="AD18" i="12" s="1"/>
  <c r="AE18" i="12" s="1"/>
  <c r="Y18" i="12"/>
  <c r="W18" i="12"/>
  <c r="Q18" i="12"/>
  <c r="R18" i="12" s="1"/>
  <c r="S18" i="12" s="1"/>
  <c r="AG17" i="12"/>
  <c r="AC17" i="12"/>
  <c r="Z17" i="12"/>
  <c r="AA17" i="12" s="1"/>
  <c r="Y17" i="12"/>
  <c r="W17" i="12"/>
  <c r="Q17" i="12"/>
  <c r="R17" i="12" s="1"/>
  <c r="S17" i="12" s="1"/>
  <c r="AG16" i="12"/>
  <c r="AC16" i="12"/>
  <c r="Z16" i="12"/>
  <c r="AA16" i="12" s="1"/>
  <c r="Y16" i="12"/>
  <c r="W16" i="12"/>
  <c r="F16" i="12"/>
  <c r="Q16" i="12" s="1"/>
  <c r="R16" i="12" s="1"/>
  <c r="S16" i="12" s="1"/>
  <c r="AE14" i="12"/>
  <c r="AG14" i="12" s="1"/>
  <c r="AA14" i="12"/>
  <c r="AC14" i="12" s="1"/>
  <c r="W14" i="12"/>
  <c r="Y14" i="12" s="1"/>
  <c r="Q14" i="12"/>
  <c r="R14" i="12" s="1"/>
  <c r="S14" i="12" s="1"/>
  <c r="Q13" i="12"/>
  <c r="R13" i="12" s="1"/>
  <c r="S13" i="12" s="1"/>
  <c r="AE12" i="12"/>
  <c r="AG12" i="12" s="1"/>
  <c r="AA12" i="12"/>
  <c r="AC12" i="12" s="1"/>
  <c r="W12" i="12"/>
  <c r="Y12" i="12" s="1"/>
  <c r="Q12" i="12"/>
  <c r="R12" i="12" s="1"/>
  <c r="S12" i="12" s="1"/>
  <c r="AE11" i="12"/>
  <c r="AG11" i="12" s="1"/>
  <c r="AA11" i="12"/>
  <c r="AC11" i="12" s="1"/>
  <c r="W11" i="12"/>
  <c r="Y11" i="12" s="1"/>
  <c r="Q11" i="12"/>
  <c r="R11" i="12" s="1"/>
  <c r="S11" i="12" s="1"/>
  <c r="AE10" i="12"/>
  <c r="AG10" i="12" s="1"/>
  <c r="AA10" i="12"/>
  <c r="AC10" i="12" s="1"/>
  <c r="W10" i="12"/>
  <c r="Y10" i="12" s="1"/>
  <c r="G10" i="12"/>
  <c r="Q10" i="12" s="1"/>
  <c r="R10" i="12" s="1"/>
  <c r="S10" i="12" s="1"/>
  <c r="AE8" i="12"/>
  <c r="AG8" i="12" s="1"/>
  <c r="AA8" i="12"/>
  <c r="AC8" i="12" s="1"/>
  <c r="W8" i="12"/>
  <c r="Y8" i="12" s="1"/>
  <c r="G8" i="12"/>
  <c r="Q8" i="12" s="1"/>
  <c r="Q77" i="12" s="1"/>
  <c r="Q63" i="6"/>
  <c r="R63" i="6"/>
  <c r="S63" i="6"/>
  <c r="Q67" i="6"/>
  <c r="Q23" i="6"/>
  <c r="R23" i="6" s="1"/>
  <c r="S23" i="6" s="1"/>
  <c r="Q22" i="6"/>
  <c r="R22" i="6" s="1"/>
  <c r="S22" i="6" s="1"/>
  <c r="Q62" i="6"/>
  <c r="R62" i="6" s="1"/>
  <c r="S62" i="6" s="1"/>
  <c r="R8" i="12" l="1"/>
  <c r="AD17" i="12"/>
  <c r="AE17" i="12" s="1"/>
  <c r="AA22" i="12"/>
  <c r="AD35" i="12"/>
  <c r="AE35" i="12" s="1"/>
  <c r="AD54" i="12"/>
  <c r="AE54" i="12" s="1"/>
  <c r="AD16" i="12"/>
  <c r="AE16" i="12" s="1"/>
  <c r="AA18" i="12"/>
  <c r="R76" i="12"/>
  <c r="R77" i="12" s="1"/>
  <c r="E68" i="6"/>
  <c r="Q46" i="6"/>
  <c r="R46" i="6" s="1"/>
  <c r="S46" i="6" s="1"/>
  <c r="Q45" i="6"/>
  <c r="R45" i="6" s="1"/>
  <c r="S45" i="6" s="1"/>
  <c r="D68" i="6"/>
  <c r="F15" i="6"/>
  <c r="S8" i="12" l="1"/>
  <c r="S76" i="12"/>
  <c r="S77" i="12" s="1"/>
  <c r="Q78" i="12"/>
  <c r="Q79" i="12" s="1"/>
  <c r="R67" i="6"/>
  <c r="H118" i="11"/>
  <c r="M118" i="11"/>
  <c r="Q65" i="6"/>
  <c r="Q55" i="6"/>
  <c r="R55" i="6" s="1"/>
  <c r="S55" i="6" s="1"/>
  <c r="M87" i="11"/>
  <c r="M79" i="11"/>
  <c r="M115" i="11"/>
  <c r="M104" i="11"/>
  <c r="M102" i="11"/>
  <c r="M99" i="11"/>
  <c r="M96" i="11"/>
  <c r="M94" i="11"/>
  <c r="M92" i="11"/>
  <c r="M63" i="11"/>
  <c r="M60" i="11"/>
  <c r="M58" i="11"/>
  <c r="M55" i="11"/>
  <c r="M51" i="11"/>
  <c r="M49" i="11"/>
  <c r="M47" i="11"/>
  <c r="M44" i="11"/>
  <c r="M31" i="11"/>
  <c r="M29" i="11"/>
  <c r="M22" i="11"/>
  <c r="M20" i="11"/>
  <c r="M17" i="11"/>
  <c r="L15" i="11"/>
  <c r="M13" i="11"/>
  <c r="M11" i="11"/>
  <c r="M9" i="11"/>
  <c r="L7" i="11"/>
  <c r="K7" i="11"/>
  <c r="Q24" i="6"/>
  <c r="R24" i="6" s="1"/>
  <c r="S24" i="6" s="1"/>
  <c r="S78" i="12" l="1"/>
  <c r="S79" i="12" s="1"/>
  <c r="R78" i="12"/>
  <c r="R79" i="12" s="1"/>
  <c r="R65" i="6"/>
  <c r="S65" i="6" s="1"/>
  <c r="S67" i="6"/>
  <c r="M15" i="11"/>
  <c r="I55" i="3"/>
  <c r="I56" i="3" s="1"/>
  <c r="I57" i="3" s="1"/>
  <c r="Q57" i="6"/>
  <c r="R57" i="6" s="1"/>
  <c r="S57" i="6" s="1"/>
  <c r="Q59" i="6"/>
  <c r="R59" i="6" s="1"/>
  <c r="S59" i="6" s="1"/>
  <c r="Q53" i="6"/>
  <c r="R53" i="6" s="1"/>
  <c r="S53" i="6" s="1"/>
  <c r="Q35" i="6"/>
  <c r="R35" i="6" s="1"/>
  <c r="S35" i="6" s="1"/>
  <c r="F26" i="6"/>
  <c r="Q26" i="6" s="1"/>
  <c r="R26" i="6" s="1"/>
  <c r="S26" i="6" s="1"/>
  <c r="Q21" i="6"/>
  <c r="R21" i="6" s="1"/>
  <c r="S21" i="6" s="1"/>
  <c r="Q20" i="6"/>
  <c r="R20" i="6" s="1"/>
  <c r="S20" i="6" s="1"/>
  <c r="Q17" i="6"/>
  <c r="R17" i="6" s="1"/>
  <c r="S17" i="6" s="1"/>
  <c r="G52" i="6"/>
  <c r="Q52" i="6" s="1"/>
  <c r="R52" i="6" s="1"/>
  <c r="S52" i="6" s="1"/>
  <c r="G7" i="6" l="1"/>
  <c r="Q7" i="6" s="1"/>
  <c r="R7" i="6" s="1"/>
  <c r="S7" i="6" s="1"/>
  <c r="G61" i="6"/>
  <c r="G44" i="6"/>
  <c r="G28" i="6"/>
  <c r="G9" i="6"/>
  <c r="Q10" i="6"/>
  <c r="R10" i="6" s="1"/>
  <c r="S10" i="6" s="1"/>
  <c r="Q50" i="6"/>
  <c r="R50" i="6" s="1"/>
  <c r="S50" i="6" s="1"/>
  <c r="F49" i="6"/>
  <c r="Q49" i="6" s="1"/>
  <c r="R49" i="6" s="1"/>
  <c r="S49" i="6" s="1"/>
  <c r="Q47" i="6"/>
  <c r="R47" i="6" s="1"/>
  <c r="S47" i="6" s="1"/>
  <c r="Q34" i="6"/>
  <c r="R34" i="6" s="1"/>
  <c r="S34" i="6" s="1"/>
  <c r="Q32" i="6"/>
  <c r="R32" i="6" s="1"/>
  <c r="S32" i="6" s="1"/>
  <c r="Q31" i="6"/>
  <c r="R31" i="6" s="1"/>
  <c r="S31" i="6" s="1"/>
  <c r="Q30" i="6"/>
  <c r="R30" i="6" s="1"/>
  <c r="S30" i="6" s="1"/>
  <c r="Q29" i="6"/>
  <c r="R29" i="6" s="1"/>
  <c r="S29" i="6" s="1"/>
  <c r="Q19" i="6"/>
  <c r="R19" i="6" s="1"/>
  <c r="S19" i="6" s="1"/>
  <c r="Q18" i="6"/>
  <c r="R18" i="6" s="1"/>
  <c r="S18" i="6" s="1"/>
  <c r="Q16" i="6"/>
  <c r="R16" i="6" s="1"/>
  <c r="S16" i="6" s="1"/>
  <c r="Q15" i="6"/>
  <c r="R15" i="6" s="1"/>
  <c r="S15" i="6" s="1"/>
  <c r="Q13" i="6"/>
  <c r="R13" i="6" s="1"/>
  <c r="S13" i="6" s="1"/>
  <c r="Q12" i="6"/>
  <c r="R12" i="6" s="1"/>
  <c r="S12" i="6" s="1"/>
  <c r="Q11" i="6"/>
  <c r="R11" i="6" s="1"/>
  <c r="S11" i="6" s="1"/>
  <c r="Q28" i="6" l="1"/>
  <c r="R28" i="6" s="1"/>
  <c r="S28" i="6" s="1"/>
  <c r="Q44" i="6"/>
  <c r="R44" i="6" s="1"/>
  <c r="S44" i="6" s="1"/>
  <c r="Q61" i="6"/>
  <c r="Q9" i="6"/>
  <c r="R9" i="6" s="1"/>
  <c r="S9" i="6" s="1"/>
  <c r="R61" i="6" l="1"/>
  <c r="S61" i="6" s="1"/>
  <c r="S68" i="6" s="1"/>
  <c r="Q68" i="6"/>
  <c r="Q69" i="6" s="1"/>
  <c r="R68" i="6"/>
  <c r="R69" i="6" s="1"/>
  <c r="R70" i="6" s="1"/>
  <c r="AA11" i="6"/>
  <c r="W11" i="6"/>
  <c r="Y11" i="6" s="1"/>
  <c r="S69" i="6" l="1"/>
  <c r="K43" i="3"/>
  <c r="L43" i="3"/>
  <c r="F36" i="3"/>
  <c r="F37" i="3" s="1"/>
  <c r="F38" i="3" s="1"/>
  <c r="J35" i="3"/>
  <c r="H30" i="3"/>
  <c r="I30" i="3" s="1"/>
  <c r="J30" i="3" s="1"/>
  <c r="AE61" i="6"/>
  <c r="AG61" i="6" s="1"/>
  <c r="AA61" i="6"/>
  <c r="AC61" i="6" s="1"/>
  <c r="W61" i="6"/>
  <c r="Y61" i="6" s="1"/>
  <c r="AG59" i="6"/>
  <c r="AC59" i="6"/>
  <c r="Z59" i="6"/>
  <c r="AA59" i="6" s="1"/>
  <c r="Y59" i="6"/>
  <c r="W59" i="6"/>
  <c r="AE53" i="6"/>
  <c r="AG53" i="6" s="1"/>
  <c r="AA53" i="6"/>
  <c r="AC53" i="6" s="1"/>
  <c r="W53" i="6"/>
  <c r="Y53" i="6" s="1"/>
  <c r="AG50" i="6"/>
  <c r="AC50" i="6"/>
  <c r="Z50" i="6"/>
  <c r="AA50" i="6" s="1"/>
  <c r="Y50" i="6"/>
  <c r="W50" i="6"/>
  <c r="AG49" i="6"/>
  <c r="AC49" i="6"/>
  <c r="Z49" i="6"/>
  <c r="AA49" i="6" s="1"/>
  <c r="Y49" i="6"/>
  <c r="W49" i="6"/>
  <c r="AE44" i="6"/>
  <c r="AG44" i="6" s="1"/>
  <c r="AA44" i="6"/>
  <c r="AC44" i="6" s="1"/>
  <c r="W44" i="6"/>
  <c r="Y44" i="6" s="1"/>
  <c r="AG35" i="6"/>
  <c r="AC35" i="6"/>
  <c r="Z35" i="6"/>
  <c r="AA35" i="6" s="1"/>
  <c r="Y35" i="6"/>
  <c r="W35" i="6"/>
  <c r="AE31" i="6"/>
  <c r="AG31" i="6" s="1"/>
  <c r="AA31" i="6"/>
  <c r="AC31" i="6" s="1"/>
  <c r="W31" i="6"/>
  <c r="Y31" i="6" s="1"/>
  <c r="AE29" i="6"/>
  <c r="AG29" i="6" s="1"/>
  <c r="AA29" i="6"/>
  <c r="AC29" i="6" s="1"/>
  <c r="W29" i="6"/>
  <c r="Y29" i="6" s="1"/>
  <c r="AE28" i="6"/>
  <c r="AG28" i="6" s="1"/>
  <c r="AA28" i="6"/>
  <c r="AC28" i="6" s="1"/>
  <c r="W28" i="6"/>
  <c r="Y28" i="6" s="1"/>
  <c r="AG18" i="6"/>
  <c r="AC18" i="6"/>
  <c r="Z18" i="6"/>
  <c r="AA18" i="6" s="1"/>
  <c r="Y18" i="6"/>
  <c r="W18" i="6"/>
  <c r="AG17" i="6"/>
  <c r="AC17" i="6"/>
  <c r="Z17" i="6"/>
  <c r="AA17" i="6" s="1"/>
  <c r="Y17" i="6"/>
  <c r="W17" i="6"/>
  <c r="AG16" i="6"/>
  <c r="AC16" i="6"/>
  <c r="Z16" i="6"/>
  <c r="AA16" i="6" s="1"/>
  <c r="Y16" i="6"/>
  <c r="W16" i="6"/>
  <c r="AG15" i="6"/>
  <c r="AC15" i="6"/>
  <c r="Z15" i="6"/>
  <c r="AD15" i="6" s="1"/>
  <c r="AE15" i="6" s="1"/>
  <c r="Y15" i="6"/>
  <c r="W15" i="6"/>
  <c r="AE13" i="6"/>
  <c r="AG13" i="6" s="1"/>
  <c r="AA13" i="6"/>
  <c r="AC13" i="6" s="1"/>
  <c r="W13" i="6"/>
  <c r="Y13" i="6" s="1"/>
  <c r="AE11" i="6"/>
  <c r="AG11" i="6" s="1"/>
  <c r="AC11" i="6"/>
  <c r="AE10" i="6"/>
  <c r="AG10" i="6" s="1"/>
  <c r="AA10" i="6"/>
  <c r="AC10" i="6" s="1"/>
  <c r="W10" i="6"/>
  <c r="Y10" i="6" s="1"/>
  <c r="AE9" i="6"/>
  <c r="AG9" i="6" s="1"/>
  <c r="AA9" i="6"/>
  <c r="AC9" i="6" s="1"/>
  <c r="W9" i="6"/>
  <c r="Y9" i="6" s="1"/>
  <c r="AE7" i="6"/>
  <c r="AG7" i="6" s="1"/>
  <c r="AA7" i="6"/>
  <c r="AC7" i="6" s="1"/>
  <c r="W7" i="6"/>
  <c r="Y7" i="6" s="1"/>
  <c r="H27" i="3"/>
  <c r="F18" i="3"/>
  <c r="G19" i="3"/>
  <c r="G20" i="3" s="1"/>
  <c r="I20" i="3" s="1"/>
  <c r="L20" i="3"/>
  <c r="I19" i="3"/>
  <c r="L19" i="3"/>
  <c r="L18" i="3"/>
  <c r="I18" i="3"/>
  <c r="G9" i="3"/>
  <c r="G11" i="3" s="1"/>
  <c r="P6" i="3"/>
  <c r="R6" i="3"/>
  <c r="L6" i="3"/>
  <c r="N6" i="3" s="1"/>
  <c r="H6" i="3"/>
  <c r="J6" i="3" s="1"/>
  <c r="B14" i="4"/>
  <c r="M18" i="3" l="1"/>
  <c r="M19" i="3" s="1"/>
  <c r="M20" i="3" s="1"/>
  <c r="L44" i="3"/>
  <c r="L45" i="3" s="1"/>
  <c r="Q70" i="6"/>
  <c r="AD35" i="6"/>
  <c r="AE35" i="6" s="1"/>
  <c r="AD16" i="6"/>
  <c r="AE16" i="6" s="1"/>
  <c r="AD17" i="6"/>
  <c r="AE17" i="6" s="1"/>
  <c r="AA15" i="6"/>
  <c r="AD49" i="6"/>
  <c r="AE49" i="6" s="1"/>
  <c r="AD18" i="6"/>
  <c r="AE18" i="6" s="1"/>
  <c r="AD50" i="6"/>
  <c r="AE50" i="6" s="1"/>
  <c r="AD59" i="6"/>
  <c r="AE59" i="6" s="1"/>
  <c r="S70" i="6" l="1"/>
</calcChain>
</file>

<file path=xl/sharedStrings.xml><?xml version="1.0" encoding="utf-8"?>
<sst xmlns="http://schemas.openxmlformats.org/spreadsheetml/2006/main" count="1431" uniqueCount="392">
  <si>
    <t>ส่วนราชการ</t>
  </si>
  <si>
    <t>หมายเหตุ</t>
  </si>
  <si>
    <t>-</t>
  </si>
  <si>
    <t>พนักงานจ้างตามภารกิจ</t>
  </si>
  <si>
    <t>ผู้ช่วยเจ้าพนักงานธุรการ</t>
  </si>
  <si>
    <t>พนักงานขับรถยนต์ส่วนกลาง</t>
  </si>
  <si>
    <t>ยาม</t>
  </si>
  <si>
    <t>แม่บ้าน</t>
  </si>
  <si>
    <t>พนักงานขับรถขยะ</t>
  </si>
  <si>
    <t>ศูนย์พัฒนาเด็กเล็กตำบลช่องสามหมอ</t>
  </si>
  <si>
    <t>ครู</t>
  </si>
  <si>
    <t>เงินอุดหนุน</t>
  </si>
  <si>
    <t>กรอบ
อัตรา
กำลัง
เดิม</t>
  </si>
  <si>
    <t>กรอบอัตราตำแหน่งที่คาด
ว่าจะต้องใช้ในช่วง
ระยะเวลา 3 ปีข้างหน้า</t>
  </si>
  <si>
    <t>อัตรากำลังคน
เพิ่ม/ลด</t>
  </si>
  <si>
    <t>สำนักปลัด อบต. (01)</t>
  </si>
  <si>
    <t>กองคลัง (04)</t>
  </si>
  <si>
    <t>กองช่าง (05)</t>
  </si>
  <si>
    <t>กองการศึกษา  ศาสนาและวัฒนธรรม (08)</t>
  </si>
  <si>
    <t>กองสวัสดิการสังคม (11)</t>
  </si>
  <si>
    <t>รวมทั้งสิ้น</t>
  </si>
  <si>
    <t>ปลัดองค์การบริหารส่วนตำบล (00)</t>
  </si>
  <si>
    <t>ขององค์การบริหารส่วนตำบลช่องสามหมอ</t>
  </si>
  <si>
    <t>9. ภาระค่าใช้จ่ายเกี่ยวกับเงินเดือนและประโยชน์ตอบแทนอื่น</t>
  </si>
  <si>
    <t>ที่</t>
  </si>
  <si>
    <t>ชื่อสายงาน</t>
  </si>
  <si>
    <t xml:space="preserve">ระดับ
ตำแหน่ง  </t>
  </si>
  <si>
    <t>จำนวนที่มีอยู่ปัจจุบัน</t>
  </si>
  <si>
    <t>ค่าใช้จ่ายที่เพิ่มขึ้น (3)</t>
  </si>
  <si>
    <t>เงินเดือน (1)</t>
  </si>
  <si>
    <t>ปลัด อบต. (นักบริหารงานท้องถิ่น)</t>
  </si>
  <si>
    <t>กลาง</t>
  </si>
  <si>
    <t xml:space="preserve">หัวหน้าสำนักปลัด (นักบริหารงานทั่วไป) </t>
  </si>
  <si>
    <t>ต้น</t>
  </si>
  <si>
    <t>นักวิเคราะห์นโยบายและแผน</t>
  </si>
  <si>
    <t>ชก</t>
  </si>
  <si>
    <t>นักทรัพยากรบุคคล</t>
  </si>
  <si>
    <t>ปก</t>
  </si>
  <si>
    <t>เจ้าพนักงานธุรการ</t>
  </si>
  <si>
    <t>ชง</t>
  </si>
  <si>
    <t>นักวิชาการเงินและบัญชี</t>
  </si>
  <si>
    <t>เจ้าพนักงานการเงินและบัญชี</t>
  </si>
  <si>
    <t xml:space="preserve"> -</t>
  </si>
  <si>
    <t>เจ้าพนักงานพัสดุ</t>
  </si>
  <si>
    <t>ผู้อำนวยการกองช่าง (นักบริหารงานช่าง)</t>
  </si>
  <si>
    <t>นายช่างโยธา</t>
  </si>
  <si>
    <t>รวม</t>
  </si>
  <si>
    <t>ผู้อำนวยการกองการศึกษา (นักบริหารงานการศึกษา)</t>
  </si>
  <si>
    <t>ผู้อำนวยการกองสวัสดิการสังคม (นักบริหารงานสวัสดิการสังคม)</t>
  </si>
  <si>
    <t>นักพัฒนาชุมชน</t>
  </si>
  <si>
    <t>รวมเป็นค่าใช้จ่ายบุคคลทั้งสิ้น</t>
  </si>
  <si>
    <t>คิดร้อยละ 40 งบประมาณรายจ่ายประจำปี</t>
  </si>
  <si>
    <t>จำนวนทั้งหมด</t>
  </si>
  <si>
    <t>จำนวน (คน)</t>
  </si>
  <si>
    <t>พ.ศ. 2561</t>
  </si>
  <si>
    <t>พ.ศ. 2562</t>
  </si>
  <si>
    <t>พ.ศ. 2563</t>
  </si>
  <si>
    <t>อัตรากำลังคน 
เพิ่ม/ลด</t>
  </si>
  <si>
    <t>ป.ตรี</t>
  </si>
  <si>
    <t>ปวส.</t>
  </si>
  <si>
    <t>ปวช.</t>
  </si>
  <si>
    <t>ม.6</t>
  </si>
  <si>
    <t>ว่างเดิม</t>
  </si>
  <si>
    <t xml:space="preserve">กองการศึกษา  ศาสนาและวัฒนธรรม (08) </t>
  </si>
  <si>
    <t>อัตราตำแหน่งที่คาดว่าจะต้องใช้ในช่วงระยะเวลา 3 ปีข้างหน้า</t>
  </si>
  <si>
    <t>11.บัญชีแสดงจัดคนลงสู่ตำแหน่งและการกำหนดเลขที่ตำแหน่งในส่วนราชการ</t>
  </si>
  <si>
    <t>สำนักปลัด อบต.  องค์การบริหารส่วนตำบลช่องสามหมอ อำเภอคอนสวรรค์ จังหวัดชัยภูมิ</t>
  </si>
  <si>
    <t>ชื่อ - สกุล</t>
  </si>
  <si>
    <t>คุณวุฒิ
การศึกษา</t>
  </si>
  <si>
    <t>กอบอัตรากำลังเดิม</t>
  </si>
  <si>
    <t>เลขที่ตำแหน่ง</t>
  </si>
  <si>
    <t>ตำแหน่ง</t>
  </si>
  <si>
    <t>ระดับ</t>
  </si>
  <si>
    <t>เงินเดือน</t>
  </si>
  <si>
    <t>เงินประจำตำแหน่ง</t>
  </si>
  <si>
    <t>ปริญญาโท</t>
  </si>
  <si>
    <t>10-3-00-1101-001</t>
  </si>
  <si>
    <t>10-3-01-2101-001</t>
  </si>
  <si>
    <t>ปริญญาตรี</t>
  </si>
  <si>
    <t>10-3-01-3102-001</t>
  </si>
  <si>
    <t>ปฏิบัติการ</t>
  </si>
  <si>
    <t>10-3-01-3103-001</t>
  </si>
  <si>
    <t>ชำนาญการ</t>
  </si>
  <si>
    <t>สิบเอกนิรันดร์  คลังเงิน</t>
  </si>
  <si>
    <t>10-3-01-4805-001</t>
  </si>
  <si>
    <t>10-3-01-4101-001</t>
  </si>
  <si>
    <t>ปฏิบัติงาน</t>
  </si>
  <si>
    <t>นางสาวปาริชาติ ดวงพาเพ็ง</t>
  </si>
  <si>
    <t>นางสาวหนูเพียว  หงษ์เงิน</t>
  </si>
  <si>
    <t>นายวิเชียร  ซาแท่น</t>
  </si>
  <si>
    <t>กองคลัง  องค์การบริหารส่วนตำบลช่องสามหมอ อำเภอคอนสวรรค์ จังหวัดชัยภูมิ</t>
  </si>
  <si>
    <t>นางประชุมพร  สุจินดากิจ</t>
  </si>
  <si>
    <t>10-3-04-2102-001</t>
  </si>
  <si>
    <t>นางสาวศรจิตร  ชำนาญพล</t>
  </si>
  <si>
    <t>10-3-04-3201-001</t>
  </si>
  <si>
    <t>นางสาวนิลวรรณ  บุญเย็น</t>
  </si>
  <si>
    <t>10-3-04-4201-001</t>
  </si>
  <si>
    <t>สิบเอกจักรพงษ์  วิไลวรรณ</t>
  </si>
  <si>
    <t>10-3-04-4203-001</t>
  </si>
  <si>
    <t>นางสาวมัทนา  พงษ์สระพัง</t>
  </si>
  <si>
    <t>กองช่าง  องค์การบริหารส่วนตำบลช่องสามหมอ อำเภอคอนสวรรค์ จังหวัดชัยภูมิ</t>
  </si>
  <si>
    <t>นายไพโรจน์  ขำประไพ</t>
  </si>
  <si>
    <t>10-3-05-4701-001</t>
  </si>
  <si>
    <t>นายวีระชาติ  แสงชัยภูมิ</t>
  </si>
  <si>
    <t>กองการศึกษา  ศาสนาและวัฒนธรรม  องค์การบริหารส่วนตำบลช่องสามหมอ อำเภอคอนสวรรค์ จังหวัดชัยภูมิ</t>
  </si>
  <si>
    <t>10-3-08-2107-001</t>
  </si>
  <si>
    <t>นางไพรินทร์  เวียงอินทร์</t>
  </si>
  <si>
    <t>นางภัทราพร  ชูหนองทอน</t>
  </si>
  <si>
    <t>นางราตรี  โต๊ะชาลี</t>
  </si>
  <si>
    <t>นางกนกทิพย์  นามเข็ม</t>
  </si>
  <si>
    <t>กองสวัสดิการสังคม  องค์การบริหารส่วนตำบลช่องสามหมอ อำเภอคอนสวรรค์ จังหวัดชัยภูมิ</t>
  </si>
  <si>
    <t>10-3-11-2105-001</t>
  </si>
  <si>
    <t>นายสุรวิทย์  บุญมาก</t>
  </si>
  <si>
    <t>10-3-11-3801-001</t>
  </si>
  <si>
    <t>กอบอัตรากำลังใหม่</t>
  </si>
  <si>
    <t>เงินค่าตอบแทน/
เงินเพิ่มอื่นๆ</t>
  </si>
  <si>
    <t>นายไกรวัน  หงษ์ประเสริฐ</t>
  </si>
  <si>
    <t>นายพลเชษฐ์  มงคลกุล</t>
  </si>
  <si>
    <t>(ว่างเดิม)</t>
  </si>
  <si>
    <t>พนักงานจ้าง</t>
  </si>
  <si>
    <t xml:space="preserve">ปลัดองค์การบริหารส่วนตำบล
</t>
  </si>
  <si>
    <t>(นักบริหารงานท้องถิ่น)</t>
  </si>
  <si>
    <t>ปลัดองค์การบริหารส่วนตำบล</t>
  </si>
  <si>
    <t>(7,000x12)</t>
  </si>
  <si>
    <t xml:space="preserve">หัวหน้าสำนักปลัด
</t>
  </si>
  <si>
    <t>(นักบริหารงานทั่วไป)</t>
  </si>
  <si>
    <t>(3,500x12)</t>
  </si>
  <si>
    <t xml:space="preserve">ผู้อำนวยการกองคลัง
</t>
  </si>
  <si>
    <t>(นักบริหารงานการคลัง)</t>
  </si>
  <si>
    <t xml:space="preserve">ผู้อำนวยการกองช่าง
</t>
  </si>
  <si>
    <t>(นักบริหารงานช่าง)</t>
  </si>
  <si>
    <t>(30,220x12)</t>
  </si>
  <si>
    <t xml:space="preserve">ผู้อำนวยการกองการศึกษา ศาสนาฯ
</t>
  </si>
  <si>
    <t>(นักบริหารงานการศึกษา)</t>
  </si>
  <si>
    <t xml:space="preserve">ผู้อำนวยการกองสวัสดิการสังคม
</t>
  </si>
  <si>
    <t>(นักบริหารงานสวัสดิการสังคม)</t>
  </si>
  <si>
    <t>งบประมาณรายจ่ายประจำปี (เพิ่ม 5%)</t>
  </si>
  <si>
    <t>องค์การบริหารส่วนตำบลช่องสามหมอ  อำเภอคอนสวรรค์  จังหวัดชัยภูมิ</t>
  </si>
  <si>
    <t>อปท.</t>
  </si>
  <si>
    <t>กอง</t>
  </si>
  <si>
    <t>กรอบอัตรากำลัง</t>
  </si>
  <si>
    <t>ภาระค่าใช้จ่ายตาม ม.35</t>
  </si>
  <si>
    <t>บัญชีขออนุมัติการจัดทำแผนอัตรากำลัง 3 ปี  (2561-2563)</t>
  </si>
  <si>
    <t>แผนอัตรากำลัง  3  ปี (เดิม) (2558-2560)</t>
  </si>
  <si>
    <t>ค่าใช้จ่าย</t>
  </si>
  <si>
    <t>แผนอัตรากำลัง  3  ปี (ใหม่) (2561-2563)</t>
  </si>
  <si>
    <t>งบประมาณ</t>
  </si>
  <si>
    <t>ตำแหน่งที่</t>
  </si>
  <si>
    <t>ครอง</t>
  </si>
  <si>
    <t>ปี 60 (ป.1)</t>
  </si>
  <si>
    <t>ปี 61 (ป.1)</t>
  </si>
  <si>
    <t>รายจ่าย</t>
  </si>
  <si>
    <t>ขอกำหนดเพิ่ม</t>
  </si>
  <si>
    <t>ที่ว่างเดิม</t>
  </si>
  <si>
    <t>(%)</t>
  </si>
  <si>
    <t>ปี 60</t>
  </si>
  <si>
    <t>ช่องสามหมอ</t>
  </si>
  <si>
    <t>ป/ค/ช/ศ/สก.</t>
  </si>
  <si>
    <t>พนักงานส่วนตำบล (ไม่รวมครู)</t>
  </si>
  <si>
    <t>จพง.พัสดุ</t>
  </si>
  <si>
    <t>ปลัด อบต.  /</t>
  </si>
  <si>
    <t>(กองคลัง)</t>
  </si>
  <si>
    <t>หน.สำนักปลัด  /</t>
  </si>
  <si>
    <t>ผอ.กองคลัง  /</t>
  </si>
  <si>
    <t>พนักงานจ้าง (ไม่รวมที่เป็นเงินอุดหนุน)</t>
  </si>
  <si>
    <t>(กองช่าง)</t>
  </si>
  <si>
    <t>ผอ.กองช่าง  /</t>
  </si>
  <si>
    <t>ผอ.กองการศึกษา  /</t>
  </si>
  <si>
    <t>ผอ.กองสวัสดิการสังคม /</t>
  </si>
  <si>
    <t>ข้อมูลจำนวนครู /ผช.ครู/ผดด. ที่เป็นเงินอุดหนุน</t>
  </si>
  <si>
    <t>ครู  3  อัตรา</t>
  </si>
  <si>
    <t>ผช.ครูผู้ดูแลเด็ก  1 อัตรา</t>
  </si>
  <si>
    <t>หมายเหตุ  /  มีคนครอง      x  ไม่มีคนครอง</t>
  </si>
  <si>
    <t>ขอรับรองว่าข้อมูลดังกล่าวถูกต้อง</t>
  </si>
  <si>
    <t>ลงชื่อ</t>
  </si>
  <si>
    <t>(นางชนาภา  สุภักดี)</t>
  </si>
  <si>
    <t>(นายกันตินันท์  สุขดี)</t>
  </si>
  <si>
    <t>ตำแหน่ง  ปลัดองค์การบริหารส่วนตำบลช่องสามหมอ</t>
  </si>
  <si>
    <t>ตำแหน่ง  นักทรัพยากรบุคคลปฏิบัติการ/เจ้าหน้าที่รับผิดชอบ</t>
  </si>
  <si>
    <t>โทรศัพท์มือถือ  0956599190</t>
  </si>
  <si>
    <t>ปง</t>
  </si>
  <si>
    <t>นักป้องกันและบรรเทาสาธารณภัย</t>
  </si>
  <si>
    <t>นักวิชาการจัดเก็บรายได้</t>
  </si>
  <si>
    <t>ผู้ช่วยนักวิเคราะห์นโยบายและแผน</t>
  </si>
  <si>
    <t>ผู้ช่วยเจ้าพนักงานป้องกันและบรรเทาสาธารณภัย</t>
  </si>
  <si>
    <t>พนักงานขับรถบรรทุกน้ำ</t>
  </si>
  <si>
    <t>ผู้ช่วยเจ้าพนักงานจัดเก็บรายได้</t>
  </si>
  <si>
    <t>ผู้ช่วยเจ้าพนักงานพัสดุ</t>
  </si>
  <si>
    <t>ผู้ช่วยนายช่างไฟฟ้า</t>
  </si>
  <si>
    <t>ผู้ช่วยนายช่างโยธา</t>
  </si>
  <si>
    <t>ครู
(10-3-08-6600-171)</t>
  </si>
  <si>
    <t>ครู
(10-3-08-6600-172)</t>
  </si>
  <si>
    <t>ครู
(10-3-08-6600-173)</t>
  </si>
  <si>
    <t>ผู้ช่วยนักพัฒนาชุมชน</t>
  </si>
  <si>
    <t>ผู้ช่วยเจ้าพนักงานการเกษตร</t>
  </si>
  <si>
    <t>เงินประจำตำแหน่ง (2)</t>
  </si>
  <si>
    <t>ค่าใช้จ่ายรวม (4)</t>
  </si>
  <si>
    <t>ภาระค่าใช้จ่ายที่เพิ่มขึ้น (3)</t>
  </si>
  <si>
    <t>นายธนะพัฒน์ ปรีชาเชาว์กุลศิริ</t>
  </si>
  <si>
    <t>ปริญาโท</t>
  </si>
  <si>
    <t>นายปาติภัทร  บำรุงนา</t>
  </si>
  <si>
    <t>10-3-01-3810-001</t>
  </si>
  <si>
    <t>นายชาญวุฒิ  หงษ์เงิน</t>
  </si>
  <si>
    <t>นายเกรียงไกร  สู้ศึก</t>
  </si>
  <si>
    <t>ผู้ช่วยเจ้าพนักงานป้องกันและบรรเทาฯ</t>
  </si>
  <si>
    <t>10-3-04-3203-001</t>
  </si>
  <si>
    <t>นายประดิษฐ์  นนท์เข็มพรม</t>
  </si>
  <si>
    <t>นางสาววัฒนา  เอียงชัยภูมิ</t>
  </si>
  <si>
    <t>นายภัทรพงศ์  จอกทอง</t>
  </si>
  <si>
    <t>นางสาวจริยา  แกมชัยภูมิ</t>
  </si>
  <si>
    <t>นายพิษณุ  หงษ์วิเศษ</t>
  </si>
  <si>
    <t>นางสาวกานต์ติมา  ดวงมณี</t>
  </si>
  <si>
    <t>นักวิชาการศึกษา</t>
  </si>
  <si>
    <t>ประมาณการประโยชน์ตอบแทนอื่น 15%</t>
  </si>
  <si>
    <t>นางจุฑามาส  พวงอ่อน</t>
  </si>
  <si>
    <t>10-3-08-3803-001</t>
  </si>
  <si>
    <t>พนักงานจ้างทั่วไป</t>
  </si>
  <si>
    <t>ผู้ดูแลเด็ก (ทักษะ)</t>
  </si>
  <si>
    <t>(ค่ากลางเงินเดือน)</t>
  </si>
  <si>
    <t>ผู้อำนวยการกอง</t>
  </si>
  <si>
    <t>การศึกษาฯ</t>
  </si>
  <si>
    <t>ตำแหน่ง  นักทรัพยากรบุคคลชำนาญการ/เจ้าหน้าที่รับผิดชอบ</t>
  </si>
  <si>
    <t>(9,000x12)</t>
  </si>
  <si>
    <t>(27,480x12)</t>
  </si>
  <si>
    <t>(360X12)</t>
  </si>
  <si>
    <t>ผู้ดูแลเด็ก(ทักษะ)</t>
  </si>
  <si>
    <t>หน่วยตรวจสอบภายใน</t>
  </si>
  <si>
    <t>นักวิชาการตรวจสอบภายใน</t>
  </si>
  <si>
    <t>10-3-12-3205-001</t>
  </si>
  <si>
    <t>กำหนดเพิ่ม</t>
  </si>
  <si>
    <t>ปก/ชก</t>
  </si>
  <si>
    <r>
      <t xml:space="preserve">ผู้อำนวยการกองคลัง </t>
    </r>
    <r>
      <rPr>
        <sz val="10"/>
        <color theme="1"/>
        <rFont val="TH SarabunPSK"/>
        <family val="2"/>
      </rPr>
      <t xml:space="preserve">(นักบริหารงานการคลัง) </t>
    </r>
  </si>
  <si>
    <t>หน่วยตรวจสอบภายใน  องค์การบริหารส่วนตำบลช่องสามหมอ อำเภอคอนสวรรค์ จังหวัดชัยภูมิ</t>
  </si>
  <si>
    <t>10-3-11-3205-001</t>
  </si>
  <si>
    <t>นายสมโภชน์  พรโสภิณ</t>
  </si>
  <si>
    <t>นางสาวปริษา   สมานวงษ์</t>
  </si>
  <si>
    <t>ผู้อำนวยการกองคลัง</t>
  </si>
  <si>
    <t>+1</t>
  </si>
  <si>
    <t>วิศวกรโยธา</t>
  </si>
  <si>
    <t>ปก/ชง</t>
  </si>
  <si>
    <t>นายช่างไฟฟ้า</t>
  </si>
  <si>
    <t>ปง/ชง</t>
  </si>
  <si>
    <t>2</t>
  </si>
  <si>
    <t>งบประมาณรายจ่ายประจำปี พ.ศ. 2566 = 31,000,000 บาท</t>
  </si>
  <si>
    <t>งบประมาณรายจ่ายประจำปี พ.ศ. 2567 = 31,000,000 บาท</t>
  </si>
  <si>
    <t>งบประมาณรายจ่ายประจำปี พ.ศ. 2568 = 32,550,000 บาท</t>
  </si>
  <si>
    <t>งบประมาณรายจ่ายประจำปี พ.ศ. 2569 = 34,177,500 บาท</t>
  </si>
  <si>
    <t>เจ้าพนักงานพัฒนาชุมชน</t>
  </si>
  <si>
    <t>ผู้ช่วยนักจัดการงานทั่วไป</t>
  </si>
  <si>
    <t>ผู้ช่วยนักวิชาการสาธารณสุข</t>
  </si>
  <si>
    <t xml:space="preserve">กรอบอัตรากำลัง  3  ปี  ประจำปีงบประมาณ พ.ศ.  2567-2569 </t>
  </si>
  <si>
    <t xml:space="preserve">ว่างเดิม       </t>
  </si>
  <si>
    <t>กลาง/ต้น</t>
  </si>
  <si>
    <t>กรอบอัตรากำลัง  3  ปี  ระหว่างปี  2567 – 2569</t>
  </si>
  <si>
    <t>แผนอัตรากำลัง  3  ปี (เดิม) (2564-2566)</t>
  </si>
  <si>
    <t>บัญชีขออนุมัติการจัดทำแผนอัตรากำลัง 3 ปี  (2567-2569)</t>
  </si>
  <si>
    <t>ปี 66</t>
  </si>
  <si>
    <t>ปี 67 (ป.1)</t>
  </si>
  <si>
    <t>ปลัดอบต.</t>
  </si>
  <si>
    <t>การเงินและบัญชี</t>
  </si>
  <si>
    <t>เจ้าพนักงาน</t>
  </si>
  <si>
    <t>ปี 66 (ป.1)</t>
  </si>
  <si>
    <t>แผนอัตรากำลัง  3  ปี (ใหม่) (2567-2569)</t>
  </si>
  <si>
    <t>หัวหน้าสำนักปลัดองค์การบริหารส่วนตำบลช่องสามหมอ</t>
  </si>
  <si>
    <t xml:space="preserve">        รักษาราชการแทนปลัดองค์การบริหารส่วนตำบลช่องสามหมอ</t>
  </si>
  <si>
    <t xml:space="preserve">                    (นายสมโภชน์  พรโสภิณ)</t>
  </si>
  <si>
    <t>(นางสาวปริษา   สมานวงษ์)</t>
  </si>
  <si>
    <t>โทรศัพท์มือถือ  0856116197</t>
  </si>
  <si>
    <t>(30,220X12)</t>
  </si>
  <si>
    <t>นางยุภาพร  ดวงหาคลัง</t>
  </si>
  <si>
    <t>กลางต้น</t>
  </si>
  <si>
    <t>ค่ากลาง</t>
  </si>
  <si>
    <t>(39,080x12)</t>
  </si>
  <si>
    <t>(19,800x12)</t>
  </si>
  <si>
    <t>(30,790x12)</t>
  </si>
  <si>
    <t>(22,040x12)</t>
  </si>
  <si>
    <t>(16,800x12)</t>
  </si>
  <si>
    <t>(17,200x12)</t>
  </si>
  <si>
    <t>(11,450x12)</t>
  </si>
  <si>
    <t>(10,370x12)</t>
  </si>
  <si>
    <t>(13,540x12)</t>
  </si>
  <si>
    <t>(12,180x12)</t>
  </si>
  <si>
    <t>นายวุฒิไกร  ดวงมณี</t>
  </si>
  <si>
    <t>(44,280x12)</t>
  </si>
  <si>
    <t>(23,710x12)</t>
  </si>
  <si>
    <t>(16,190x12)</t>
  </si>
  <si>
    <t>(12,630x12)</t>
  </si>
  <si>
    <t>(12,270x12)</t>
  </si>
  <si>
    <t>(41,550x12)</t>
  </si>
  <si>
    <t>10-3-05-4706-001</t>
  </si>
  <si>
    <t xml:space="preserve">  -</t>
  </si>
  <si>
    <t>(16,190X12)</t>
  </si>
  <si>
    <t>นายพัฒนะ  หงษ์ทอง</t>
  </si>
  <si>
    <t>(21,140x12)</t>
  </si>
  <si>
    <t>(28,290x12)</t>
  </si>
  <si>
    <t>(25,970x12)</t>
  </si>
  <si>
    <t>(24,680x12)</t>
  </si>
  <si>
    <t>(13,850x12)</t>
  </si>
  <si>
    <t>(35,220x12)</t>
  </si>
  <si>
    <t>(33,000x12)</t>
  </si>
  <si>
    <t>(15,990x12)</t>
  </si>
  <si>
    <t>ผู้อำนวยการศุนย์พัฒนาเด็กเล็ก</t>
  </si>
  <si>
    <t>กำหนดเพิ่มจะสรรหาได้เมื่อได้รับจัดสรร</t>
  </si>
  <si>
    <t>+3</t>
  </si>
  <si>
    <r>
      <t>นักวิเคราะห์นโยบายและแผน  (</t>
    </r>
    <r>
      <rPr>
        <b/>
        <sz val="14"/>
        <color theme="1"/>
        <rFont val="TH SarabunPSK"/>
        <family val="2"/>
      </rPr>
      <t>ปก</t>
    </r>
    <r>
      <rPr>
        <sz val="14"/>
        <color theme="1"/>
        <rFont val="TH SarabunPSK"/>
        <family val="2"/>
      </rPr>
      <t>/ชก)
10-3-01-3103-001</t>
    </r>
  </si>
  <si>
    <r>
      <t>นักทรัพยากรบุคคล (ปก/</t>
    </r>
    <r>
      <rPr>
        <b/>
        <sz val="14"/>
        <color theme="1"/>
        <rFont val="TH SarabunPSK"/>
        <family val="2"/>
      </rPr>
      <t>ชก</t>
    </r>
    <r>
      <rPr>
        <sz val="14"/>
        <color theme="1"/>
        <rFont val="TH SarabunPSK"/>
        <family val="2"/>
      </rPr>
      <t>)
10-3-01-3102-001</t>
    </r>
  </si>
  <si>
    <r>
      <t>เจ้าพนักงานธุรการ  (ปง/</t>
    </r>
    <r>
      <rPr>
        <b/>
        <sz val="14"/>
        <color theme="1"/>
        <rFont val="TH SarabunPSK"/>
        <family val="2"/>
      </rPr>
      <t>ชง</t>
    </r>
    <r>
      <rPr>
        <sz val="14"/>
        <color theme="1"/>
        <rFont val="TH SarabunPSK"/>
        <family val="2"/>
      </rPr>
      <t>)(10-3-01-4101-001</t>
    </r>
  </si>
  <si>
    <r>
      <t>นักป้องกันและบรรเทาสาธารณภัย (</t>
    </r>
    <r>
      <rPr>
        <b/>
        <sz val="14"/>
        <color theme="1"/>
        <rFont val="TH SarabunPSK"/>
        <family val="2"/>
      </rPr>
      <t>ปก</t>
    </r>
    <r>
      <rPr>
        <sz val="14"/>
        <color theme="1"/>
        <rFont val="TH SarabunPSK"/>
        <family val="2"/>
      </rPr>
      <t>/ชก)
10-3-01-3810-001</t>
    </r>
  </si>
  <si>
    <t>พนักงานจ้างผู้มีทักษะ</t>
  </si>
  <si>
    <t>พนักงานขับรถบรรทุกน้ำ (ทักษะ)</t>
  </si>
  <si>
    <t>พนักงานขับรถยนต์ส่วนกลาง (ทักษะ)</t>
  </si>
  <si>
    <t>พนักงานขับรถขยะ(ทักษะ)</t>
  </si>
  <si>
    <t>แม่บ้าน(ทักษะ)</t>
  </si>
  <si>
    <r>
      <t>นักวิชาการเงินและบัญชี  (ปก/</t>
    </r>
    <r>
      <rPr>
        <b/>
        <sz val="14"/>
        <color theme="1"/>
        <rFont val="TH SarabunPSK"/>
        <family val="2"/>
      </rPr>
      <t>ชก</t>
    </r>
    <r>
      <rPr>
        <sz val="14"/>
        <color theme="1"/>
        <rFont val="TH SarabunPSK"/>
        <family val="2"/>
      </rPr>
      <t>)
10-3-04-3201-001</t>
    </r>
  </si>
  <si>
    <r>
      <t>นักวิชาการจัดเก็บรายได้ (</t>
    </r>
    <r>
      <rPr>
        <b/>
        <sz val="14"/>
        <color theme="1"/>
        <rFont val="TH SarabunPSK"/>
        <family val="2"/>
      </rPr>
      <t>ปก</t>
    </r>
    <r>
      <rPr>
        <sz val="14"/>
        <color theme="1"/>
        <rFont val="TH SarabunPSK"/>
        <family val="2"/>
      </rPr>
      <t>/ชก) 
10-3-04-3203-001</t>
    </r>
  </si>
  <si>
    <t>เจ้าพนักงานการเงินและบัญชี  (ปง/ชง)
10-3-04-4201-001</t>
  </si>
  <si>
    <t>วิศวกรโยธา (ปก/ชก)
10-3-05-3701-001</t>
  </si>
  <si>
    <r>
      <t>นายช่างโยธา (ปง/</t>
    </r>
    <r>
      <rPr>
        <b/>
        <sz val="14"/>
        <color theme="1"/>
        <rFont val="TH SarabunPSK"/>
        <family val="2"/>
      </rPr>
      <t>ชง</t>
    </r>
    <r>
      <rPr>
        <sz val="14"/>
        <color theme="1"/>
        <rFont val="TH SarabunPSK"/>
        <family val="2"/>
      </rPr>
      <t>)
10-3-05-4701-001</t>
    </r>
  </si>
  <si>
    <t>ผู้อำนวยการกองการศึกษา ศาสนา และวัฒนธรรม  (นักบริหารงานการศึกษา ระดับ ต้น)
10-3-08-2107-001</t>
  </si>
  <si>
    <r>
      <t>นักวิชาการศึกษา (</t>
    </r>
    <r>
      <rPr>
        <b/>
        <sz val="14"/>
        <color theme="1"/>
        <rFont val="TH SarabunPSK"/>
        <family val="2"/>
      </rPr>
      <t>ปก</t>
    </r>
    <r>
      <rPr>
        <sz val="14"/>
        <color theme="1"/>
        <rFont val="TH SarabunPSK"/>
        <family val="2"/>
      </rPr>
      <t>/ชก)
(10-3-08-3803-001)</t>
    </r>
  </si>
  <si>
    <t>ผู้อำนวยการศูนย์พัฒนาเด็กเล็ก</t>
  </si>
  <si>
    <r>
      <t>นักพัฒนาชุมชน  (ปก/</t>
    </r>
    <r>
      <rPr>
        <b/>
        <sz val="14"/>
        <color theme="1"/>
        <rFont val="TH SarabunPSK"/>
        <family val="2"/>
      </rPr>
      <t>ชก</t>
    </r>
    <r>
      <rPr>
        <sz val="14"/>
        <color theme="1"/>
        <rFont val="TH SarabunPSK"/>
        <family val="2"/>
      </rPr>
      <t>)
10-3-11-3801-001</t>
    </r>
  </si>
  <si>
    <t>เจ้าพนักงานพัฒนาชุมชน  (ปง/ชง)
10-3-11-4801-001</t>
  </si>
  <si>
    <r>
      <t>นักวิชาการตรวจสอบภายใน (</t>
    </r>
    <r>
      <rPr>
        <b/>
        <sz val="14"/>
        <color theme="1"/>
        <rFont val="TH SarabunPSK"/>
        <family val="2"/>
      </rPr>
      <t>ปก</t>
    </r>
    <r>
      <rPr>
        <sz val="14"/>
        <color theme="1"/>
        <rFont val="TH SarabunPSK"/>
        <family val="2"/>
      </rPr>
      <t>/ชก)</t>
    </r>
  </si>
  <si>
    <t>พนักงานขับรถขยะ (ทักษะ)</t>
  </si>
  <si>
    <t>แม่บ้าน (ทักษะ)</t>
  </si>
  <si>
    <t>ผู้อำนวยการกองการศึกษา                           (นักบริหารงานการศึกษา)</t>
  </si>
  <si>
    <t xml:space="preserve">งบประมาณรายจ่ายประจำปี พ.ศ. 2566 = 31,000,000 บาท (31,000,000 X5% = 1,550,000)(  1,550,000+31,000,000) =32,550,000 </t>
  </si>
  <si>
    <t>เงินรายได้</t>
  </si>
  <si>
    <t>กำหนดเพิ่มรอการจัดสรร</t>
  </si>
  <si>
    <t>ผู้ช่วยเจ้าหนักงานการเกษตร</t>
  </si>
  <si>
    <t>(10,180x12)</t>
  </si>
  <si>
    <t>(11,500X12)</t>
  </si>
  <si>
    <t>พนักงานขับรถยนต์ส่วนกลาง(ทักษะ)</t>
  </si>
  <si>
    <t xml:space="preserve">งบประมาณรายจ่ายประจำปี พ.ศ. 2567 = 32,550,000 บาท (32,550,000 X5% = 1,627,500)(  1,627,500+32,550,000) =34,177,000 </t>
  </si>
  <si>
    <t>งบประมาณรายจ่ายประจำปี พ.ศ. 2568 = 34,177,000 บาท(34,177,000 X5% = 1,708,850)(  1,708,850+34,177,000) =35,885,850</t>
  </si>
  <si>
    <t>งบประมาณรายจ่ายประจำปี พ.ศ. 2569 = 35,885,850 บาท (35,885,850 X5% = 1,794,293)(  1,794,293+35,885,850) =37,680,143</t>
  </si>
  <si>
    <t>34.24%</t>
  </si>
  <si>
    <t>33.73%</t>
  </si>
  <si>
    <t>33.20%</t>
  </si>
  <si>
    <t>วิทยะฐานะครูชำนาญการ</t>
  </si>
  <si>
    <r>
      <rPr>
        <b/>
        <u/>
        <sz val="12"/>
        <color theme="1"/>
        <rFont val="TH SarabunPSK"/>
        <family val="2"/>
      </rPr>
      <t>ปก</t>
    </r>
    <r>
      <rPr>
        <b/>
        <sz val="12"/>
        <color theme="1"/>
        <rFont val="TH SarabunPSK"/>
        <family val="2"/>
      </rPr>
      <t>/</t>
    </r>
    <r>
      <rPr>
        <sz val="12"/>
        <color theme="1"/>
        <rFont val="TH SarabunPSK"/>
        <family val="2"/>
      </rPr>
      <t>ชก</t>
    </r>
  </si>
  <si>
    <r>
      <t>ปก/</t>
    </r>
    <r>
      <rPr>
        <b/>
        <u/>
        <sz val="12"/>
        <color theme="1"/>
        <rFont val="TH SarabunPSK"/>
        <family val="2"/>
      </rPr>
      <t>ชก</t>
    </r>
  </si>
  <si>
    <r>
      <rPr>
        <b/>
        <u/>
        <sz val="12"/>
        <color theme="1"/>
        <rFont val="TH SarabunPSK"/>
        <family val="2"/>
      </rPr>
      <t>ปก</t>
    </r>
    <r>
      <rPr>
        <sz val="12"/>
        <color theme="1"/>
        <rFont val="TH SarabunPSK"/>
        <family val="2"/>
      </rPr>
      <t>/ชก</t>
    </r>
  </si>
  <si>
    <r>
      <t>ปง/</t>
    </r>
    <r>
      <rPr>
        <b/>
        <u/>
        <sz val="12"/>
        <color theme="1"/>
        <rFont val="TH SarabunPSK"/>
        <family val="2"/>
      </rPr>
      <t>ชง</t>
    </r>
  </si>
  <si>
    <r>
      <t>ปง/</t>
    </r>
    <r>
      <rPr>
        <b/>
        <u/>
        <sz val="12"/>
        <rFont val="TH SarabunPSK"/>
        <family val="2"/>
      </rPr>
      <t>ปง</t>
    </r>
  </si>
  <si>
    <r>
      <t>ปง</t>
    </r>
    <r>
      <rPr>
        <b/>
        <u/>
        <sz val="12"/>
        <rFont val="TH SarabunPSK"/>
        <family val="2"/>
      </rPr>
      <t>/ชง</t>
    </r>
  </si>
  <si>
    <t>(11,500x12)</t>
  </si>
  <si>
    <t>รัฐประสานศาสตร์</t>
  </si>
  <si>
    <t>การบัญชี</t>
  </si>
  <si>
    <t>คอมพิวเตอร์ธุรกิจ</t>
  </si>
  <si>
    <t>บริหารรัฐกิจและกิจการสาธารณะ</t>
  </si>
  <si>
    <t>การจัดการทั่วไป</t>
  </si>
  <si>
    <t>ช่างยนต์</t>
  </si>
  <si>
    <t>สัตวศาสตร์</t>
  </si>
  <si>
    <t>โภชนาการอาหาร</t>
  </si>
  <si>
    <t>บริหารธุรกิจ</t>
  </si>
  <si>
    <t>บริหารงานช่าง</t>
  </si>
  <si>
    <t>อิเลคทรอนิคส์</t>
  </si>
  <si>
    <t>ก่อสร้าง</t>
  </si>
  <si>
    <t>บริหารการศึกษา</t>
  </si>
  <si>
    <t>การปฐมวัย</t>
  </si>
  <si>
    <t>หัวหน้าสำนักปลัด                                      (นักบริหารงานทั่วไป ระดับต้น)
10-3-01-2101-001</t>
  </si>
  <si>
    <t>ผู้อำนวยการกองคลัง                              (นักบริหารงานการคลัง ระดับ ต้น  )
10-3-04-2102-001</t>
  </si>
  <si>
    <r>
      <t>เจ้าพนักงานพัสดุ (ปง/</t>
    </r>
    <r>
      <rPr>
        <b/>
        <sz val="14"/>
        <color theme="1"/>
        <rFont val="TH SarabunPSK"/>
        <family val="2"/>
      </rPr>
      <t>ชง</t>
    </r>
    <r>
      <rPr>
        <sz val="14"/>
        <color theme="1"/>
        <rFont val="TH SarabunPSK"/>
        <family val="2"/>
      </rPr>
      <t>)                           10-3-04-4203-001</t>
    </r>
  </si>
  <si>
    <t xml:space="preserve">ว่างเดิม
</t>
  </si>
  <si>
    <t xml:space="preserve">ว่างเดิม      </t>
  </si>
  <si>
    <t>ผู้อำนวยการกองสวัสดิการสังคม                 (นักบริหารงานสวัสดิการสังคม ระดับ ต้น)
10-3-11-2105-001</t>
  </si>
  <si>
    <t>ผู้อำนวยการกองช่าง                                 (นักบริหารงานช่าง ระดับ ต้น)
10-3-05-2103-001</t>
  </si>
  <si>
    <t xml:space="preserve">ปลัดองค์การบริหารส่วนตำบล                     (นักบริหารงานท้องถิ่นระดับกลาง/ต้น)10-3-00-1101-001  </t>
  </si>
  <si>
    <t>ระยะเวลาดำรงตำแหน่ง</t>
  </si>
  <si>
    <t>(ปี/เดือน)</t>
  </si>
  <si>
    <t>การผ่านหลักสูตรฝึกอบรมตามสายงาน</t>
  </si>
  <si>
    <t>แผนการเข้ารับการฝึกอบรมตามสายงาน</t>
  </si>
  <si>
    <t>นักทรัพยากรบุคคล รุ่นที่ 26</t>
  </si>
  <si>
    <t>12 ปี 8 เดือน</t>
  </si>
  <si>
    <t>9 ปี 0 เดือน</t>
  </si>
  <si>
    <t>นักบริหารงานคลัง</t>
  </si>
  <si>
    <t>นักบริหารงานสวัสดิการ</t>
  </si>
  <si>
    <t>22 ปี 7 เดือน</t>
  </si>
  <si>
    <t>9 ปี 11 เดือน</t>
  </si>
  <si>
    <t>25 ปี 9 เดือน</t>
  </si>
  <si>
    <t>16 ปี 7 เดือน</t>
  </si>
  <si>
    <t>10 ปี 11 เดือน</t>
  </si>
  <si>
    <t>6 ปี 11 เดือน</t>
  </si>
  <si>
    <t>25 ปี 10 เดือน</t>
  </si>
  <si>
    <t>9 ปี 10 เดือน</t>
  </si>
  <si>
    <t>8 ปี 8 เดือน</t>
  </si>
  <si>
    <t>18 ปี 6 เดือน</t>
  </si>
  <si>
    <t>14 ปี 3 เดือน</t>
  </si>
  <si>
    <t>21 ปี 5 เดือน</t>
  </si>
  <si>
    <t>7 ปี 0 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</si>
</sst>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(0\)"/>
    <numFmt numFmtId="188" formatCode="_-* #,##0_-;\-* #,##0_-;_-* &quot;-&quot;??_-;_-@_-"/>
    <numFmt numFmtId="189" formatCode="\+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4"/>
      <color theme="1"/>
      <name val="TH SarabunPSK"/>
      <family val="2"/>
    </font>
    <font>
      <u/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9"/>
      <color theme="1"/>
      <name val="TH SarabunPSK"/>
      <family val="2"/>
    </font>
    <font>
      <sz val="11"/>
      <name val="TH SarabunPSK"/>
      <family val="2"/>
    </font>
    <font>
      <b/>
      <sz val="11"/>
      <color theme="1"/>
      <name val="TH SarabunPSK"/>
      <family val="2"/>
    </font>
    <font>
      <b/>
      <sz val="11"/>
      <color theme="1"/>
      <name val="Tahoma"/>
      <family val="2"/>
      <scheme val="minor"/>
    </font>
    <font>
      <b/>
      <sz val="11"/>
      <color rgb="FF00B0F0"/>
      <name val="TH SarabunPSK"/>
      <family val="2"/>
    </font>
    <font>
      <sz val="16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2"/>
      <color rgb="FFFF0000"/>
      <name val="TH SarabunPSK"/>
      <family val="2"/>
    </font>
    <font>
      <sz val="16"/>
      <color theme="1"/>
      <name val="TH SarabunIT๙"/>
      <family val="2"/>
    </font>
    <font>
      <sz val="10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2"/>
      <color rgb="FFC00000"/>
      <name val="TH SarabunPSK"/>
      <family val="2"/>
    </font>
    <font>
      <sz val="11"/>
      <color rgb="FFFF0000"/>
      <name val="TH SarabunPSK"/>
      <family val="2"/>
    </font>
    <font>
      <sz val="12"/>
      <color rgb="FF002060"/>
      <name val="TH SarabunPSK"/>
      <family val="2"/>
    </font>
    <font>
      <sz val="9"/>
      <color rgb="FF002060"/>
      <name val="TH SarabunPSK"/>
      <family val="2"/>
    </font>
    <font>
      <b/>
      <sz val="14"/>
      <name val="TH SarabunPSK"/>
      <family val="2"/>
    </font>
    <font>
      <b/>
      <u/>
      <sz val="12"/>
      <color theme="1"/>
      <name val="TH SarabunPSK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5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49" fontId="7" fillId="0" borderId="12" xfId="0" applyNumberFormat="1" applyFont="1" applyBorder="1"/>
    <xf numFmtId="0" fontId="3" fillId="0" borderId="12" xfId="0" applyFont="1" applyBorder="1"/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/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49" fontId="7" fillId="0" borderId="11" xfId="0" applyNumberFormat="1" applyFont="1" applyBorder="1"/>
    <xf numFmtId="0" fontId="3" fillId="0" borderId="3" xfId="0" applyFont="1" applyBorder="1"/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9" fontId="5" fillId="0" borderId="0" xfId="0" applyNumberFormat="1" applyFont="1"/>
    <xf numFmtId="187" fontId="10" fillId="0" borderId="19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 wrapText="1"/>
    </xf>
    <xf numFmtId="43" fontId="10" fillId="0" borderId="14" xfId="1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2" fillId="0" borderId="0" xfId="0" applyFont="1"/>
    <xf numFmtId="3" fontId="12" fillId="0" borderId="13" xfId="0" applyNumberFormat="1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43" fontId="12" fillId="0" borderId="14" xfId="1" applyFont="1" applyBorder="1" applyAlignment="1">
      <alignment vertical="center" wrapText="1"/>
    </xf>
    <xf numFmtId="187" fontId="10" fillId="0" borderId="2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187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vertical="center" wrapText="1"/>
    </xf>
    <xf numFmtId="4" fontId="10" fillId="0" borderId="26" xfId="0" applyNumberFormat="1" applyFont="1" applyBorder="1" applyAlignment="1">
      <alignment vertical="center" wrapText="1"/>
    </xf>
    <xf numFmtId="43" fontId="10" fillId="0" borderId="26" xfId="1" applyFont="1" applyBorder="1" applyAlignment="1">
      <alignment vertical="center" wrapText="1"/>
    </xf>
    <xf numFmtId="10" fontId="10" fillId="0" borderId="24" xfId="0" applyNumberFormat="1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3" fontId="4" fillId="0" borderId="1" xfId="0" quotePrefix="1" applyNumberFormat="1" applyFont="1" applyBorder="1" applyAlignment="1">
      <alignment horizontal="center" vertical="center" wrapText="1"/>
    </xf>
    <xf numFmtId="43" fontId="5" fillId="0" borderId="0" xfId="1" applyFont="1"/>
    <xf numFmtId="0" fontId="14" fillId="0" borderId="0" xfId="0" applyFont="1"/>
    <xf numFmtId="188" fontId="5" fillId="0" borderId="1" xfId="0" applyNumberFormat="1" applyFont="1" applyBorder="1"/>
    <xf numFmtId="0" fontId="5" fillId="0" borderId="1" xfId="0" applyFont="1" applyBorder="1"/>
    <xf numFmtId="0" fontId="5" fillId="0" borderId="13" xfId="0" applyFont="1" applyBorder="1"/>
    <xf numFmtId="188" fontId="15" fillId="0" borderId="19" xfId="1" applyNumberFormat="1" applyFont="1" applyBorder="1"/>
    <xf numFmtId="43" fontId="13" fillId="0" borderId="20" xfId="1" applyFont="1" applyBorder="1"/>
    <xf numFmtId="0" fontId="5" fillId="0" borderId="19" xfId="0" applyFont="1" applyBorder="1"/>
    <xf numFmtId="0" fontId="13" fillId="0" borderId="20" xfId="0" applyFont="1" applyBorder="1"/>
    <xf numFmtId="188" fontId="5" fillId="0" borderId="13" xfId="1" applyNumberFormat="1" applyFont="1" applyBorder="1"/>
    <xf numFmtId="0" fontId="5" fillId="0" borderId="20" xfId="0" applyFont="1" applyBorder="1"/>
    <xf numFmtId="9" fontId="0" fillId="0" borderId="0" xfId="0" applyNumberFormat="1"/>
    <xf numFmtId="43" fontId="0" fillId="0" borderId="0" xfId="1" applyFont="1"/>
    <xf numFmtId="43" fontId="0" fillId="0" borderId="0" xfId="0" applyNumberFormat="1"/>
    <xf numFmtId="0" fontId="13" fillId="0" borderId="0" xfId="0" applyFont="1"/>
    <xf numFmtId="43" fontId="13" fillId="0" borderId="0" xfId="1" applyFont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1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88" fontId="3" fillId="0" borderId="11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88" fontId="3" fillId="0" borderId="12" xfId="0" applyNumberFormat="1" applyFont="1" applyBorder="1" applyAlignment="1">
      <alignment horizontal="left" vertical="center"/>
    </xf>
    <xf numFmtId="3" fontId="3" fillId="0" borderId="12" xfId="0" applyNumberFormat="1" applyFont="1" applyBorder="1" applyAlignment="1">
      <alignment vertical="center"/>
    </xf>
    <xf numFmtId="3" fontId="3" fillId="0" borderId="12" xfId="0" applyNumberFormat="1" applyFont="1" applyBorder="1"/>
    <xf numFmtId="3" fontId="3" fillId="0" borderId="3" xfId="0" applyNumberFormat="1" applyFont="1" applyBorder="1"/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88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3" fontId="3" fillId="0" borderId="3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188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188" fontId="3" fillId="0" borderId="1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188" fontId="3" fillId="0" borderId="12" xfId="0" quotePrefix="1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11" xfId="0" applyFont="1" applyBorder="1"/>
    <xf numFmtId="2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2" fontId="4" fillId="0" borderId="12" xfId="0" applyNumberFormat="1" applyFont="1" applyBorder="1" applyAlignment="1">
      <alignment horizontal="center"/>
    </xf>
    <xf numFmtId="3" fontId="4" fillId="0" borderId="12" xfId="0" applyNumberFormat="1" applyFont="1" applyBorder="1"/>
    <xf numFmtId="0" fontId="17" fillId="0" borderId="12" xfId="0" applyFont="1" applyBorder="1" applyAlignment="1">
      <alignment horizontal="center"/>
    </xf>
    <xf numFmtId="0" fontId="17" fillId="0" borderId="12" xfId="0" applyFont="1" applyBorder="1"/>
    <xf numFmtId="0" fontId="18" fillId="0" borderId="12" xfId="0" applyFont="1" applyBorder="1"/>
    <xf numFmtId="0" fontId="4" fillId="0" borderId="3" xfId="0" applyFont="1" applyBorder="1"/>
    <xf numFmtId="0" fontId="17" fillId="0" borderId="3" xfId="0" applyFont="1" applyBorder="1"/>
    <xf numFmtId="0" fontId="17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8" fontId="4" fillId="0" borderId="1" xfId="1" applyNumberFormat="1" applyFont="1" applyBorder="1" applyAlignment="1">
      <alignment vertical="center" wrapText="1"/>
    </xf>
    <xf numFmtId="0" fontId="3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 wrapText="1"/>
    </xf>
    <xf numFmtId="3" fontId="12" fillId="0" borderId="9" xfId="0" applyNumberFormat="1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 wrapText="1"/>
    </xf>
    <xf numFmtId="43" fontId="12" fillId="0" borderId="2" xfId="1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" fillId="0" borderId="12" xfId="0" applyFont="1" applyBorder="1"/>
    <xf numFmtId="0" fontId="3" fillId="0" borderId="12" xfId="0" applyFont="1" applyBorder="1" applyAlignment="1">
      <alignment wrapText="1"/>
    </xf>
    <xf numFmtId="0" fontId="19" fillId="0" borderId="0" xfId="0" applyFont="1"/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8" fontId="0" fillId="0" borderId="0" xfId="1" applyNumberFormat="1" applyFont="1"/>
    <xf numFmtId="0" fontId="10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3" fillId="0" borderId="8" xfId="0" applyNumberFormat="1" applyFont="1" applyBorder="1"/>
    <xf numFmtId="3" fontId="3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/>
    <xf numFmtId="188" fontId="3" fillId="0" borderId="0" xfId="0" quotePrefix="1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top"/>
    </xf>
    <xf numFmtId="188" fontId="3" fillId="0" borderId="5" xfId="0" applyNumberFormat="1" applyFont="1" applyBorder="1" applyAlignment="1">
      <alignment vertical="top" wrapText="1"/>
    </xf>
    <xf numFmtId="188" fontId="3" fillId="0" borderId="8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0" xfId="0" applyNumberFormat="1" applyFont="1" applyBorder="1"/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188" fontId="3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88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16" fillId="0" borderId="9" xfId="0" applyFont="1" applyBorder="1"/>
    <xf numFmtId="0" fontId="16" fillId="0" borderId="2" xfId="0" applyFont="1" applyBorder="1"/>
    <xf numFmtId="0" fontId="16" fillId="0" borderId="10" xfId="0" applyFont="1" applyBorder="1"/>
    <xf numFmtId="0" fontId="16" fillId="0" borderId="3" xfId="0" applyFont="1" applyBorder="1"/>
    <xf numFmtId="0" fontId="20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3" fillId="0" borderId="3" xfId="1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88" fontId="3" fillId="0" borderId="3" xfId="0" quotePrefix="1" applyNumberFormat="1" applyFont="1" applyBorder="1" applyAlignment="1">
      <alignment horizontal="right" vertical="center" wrapText="1"/>
    </xf>
    <xf numFmtId="188" fontId="3" fillId="0" borderId="2" xfId="0" quotePrefix="1" applyNumberFormat="1" applyFont="1" applyBorder="1" applyAlignment="1">
      <alignment horizontal="right" vertical="center" wrapText="1"/>
    </xf>
    <xf numFmtId="188" fontId="3" fillId="0" borderId="3" xfId="0" applyNumberFormat="1" applyFont="1" applyBorder="1" applyAlignment="1">
      <alignment horizontal="left" vertical="center"/>
    </xf>
    <xf numFmtId="0" fontId="3" fillId="0" borderId="6" xfId="0" applyFont="1" applyBorder="1"/>
    <xf numFmtId="3" fontId="3" fillId="0" borderId="5" xfId="0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center" vertical="center"/>
    </xf>
    <xf numFmtId="3" fontId="3" fillId="0" borderId="11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6" xfId="0" applyNumberFormat="1" applyFont="1" applyBorder="1"/>
    <xf numFmtId="0" fontId="3" fillId="0" borderId="10" xfId="0" applyFont="1" applyBorder="1" applyAlignment="1">
      <alignment vertical="center"/>
    </xf>
    <xf numFmtId="188" fontId="3" fillId="0" borderId="10" xfId="0" applyNumberFormat="1" applyFont="1" applyBorder="1" applyAlignment="1">
      <alignment horizontal="left" vertical="center"/>
    </xf>
    <xf numFmtId="188" fontId="3" fillId="0" borderId="3" xfId="0" applyNumberFormat="1" applyFont="1" applyBorder="1" applyAlignment="1">
      <alignment horizontal="center" vertical="center"/>
    </xf>
    <xf numFmtId="188" fontId="18" fillId="0" borderId="3" xfId="0" applyNumberFormat="1" applyFont="1" applyBorder="1" applyAlignment="1">
      <alignment horizontal="center" vertical="center" wrapText="1"/>
    </xf>
    <xf numFmtId="188" fontId="3" fillId="0" borderId="2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88" fontId="3" fillId="0" borderId="11" xfId="0" quotePrefix="1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188" fontId="3" fillId="0" borderId="0" xfId="0" applyNumberFormat="1" applyFont="1" applyBorder="1" applyAlignment="1">
      <alignment horizontal="center" vertical="center" wrapText="1"/>
    </xf>
    <xf numFmtId="188" fontId="3" fillId="0" borderId="0" xfId="0" applyNumberFormat="1" applyFont="1" applyBorder="1" applyAlignment="1">
      <alignment horizontal="left" vertical="center"/>
    </xf>
    <xf numFmtId="188" fontId="3" fillId="0" borderId="11" xfId="1" applyNumberFormat="1" applyFont="1" applyBorder="1"/>
    <xf numFmtId="0" fontId="6" fillId="0" borderId="0" xfId="0" applyFont="1" applyBorder="1"/>
    <xf numFmtId="0" fontId="7" fillId="0" borderId="12" xfId="0" applyFont="1" applyBorder="1"/>
    <xf numFmtId="0" fontId="4" fillId="0" borderId="13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188" fontId="5" fillId="0" borderId="0" xfId="1" applyNumberFormat="1" applyFont="1" applyBorder="1"/>
    <xf numFmtId="188" fontId="15" fillId="0" borderId="0" xfId="1" applyNumberFormat="1" applyFont="1" applyBorder="1"/>
    <xf numFmtId="188" fontId="5" fillId="0" borderId="0" xfId="0" applyNumberFormat="1" applyFont="1" applyBorder="1"/>
    <xf numFmtId="0" fontId="5" fillId="0" borderId="0" xfId="0" applyFont="1" applyBorder="1"/>
    <xf numFmtId="43" fontId="13" fillId="0" borderId="0" xfId="1" applyFont="1" applyBorder="1"/>
    <xf numFmtId="0" fontId="2" fillId="0" borderId="12" xfId="0" applyFont="1" applyBorder="1" applyAlignment="1">
      <alignment wrapText="1"/>
    </xf>
    <xf numFmtId="49" fontId="3" fillId="0" borderId="12" xfId="0" applyNumberFormat="1" applyFont="1" applyBorder="1"/>
    <xf numFmtId="187" fontId="4" fillId="0" borderId="3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3" fontId="4" fillId="0" borderId="0" xfId="0" quotePrefix="1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24" fillId="0" borderId="3" xfId="0" applyNumberFormat="1" applyFont="1" applyBorder="1" applyAlignment="1">
      <alignment horizontal="center" vertical="top" wrapText="1"/>
    </xf>
    <xf numFmtId="188" fontId="3" fillId="0" borderId="2" xfId="0" quotePrefix="1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right" vertical="top" wrapText="1"/>
    </xf>
    <xf numFmtId="188" fontId="3" fillId="0" borderId="0" xfId="0" quotePrefix="1" applyNumberFormat="1" applyFont="1" applyBorder="1" applyAlignment="1">
      <alignment horizontal="center" wrapText="1"/>
    </xf>
    <xf numFmtId="188" fontId="3" fillId="0" borderId="12" xfId="0" quotePrefix="1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right" vertical="center" wrapText="1"/>
    </xf>
    <xf numFmtId="188" fontId="24" fillId="0" borderId="3" xfId="0" quotePrefix="1" applyNumberFormat="1" applyFont="1" applyBorder="1" applyAlignment="1">
      <alignment horizontal="center" wrapText="1"/>
    </xf>
    <xf numFmtId="3" fontId="24" fillId="0" borderId="3" xfId="0" applyNumberFormat="1" applyFont="1" applyBorder="1" applyAlignment="1">
      <alignment horizontal="right" vertical="top" wrapText="1"/>
    </xf>
    <xf numFmtId="3" fontId="24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188" fontId="24" fillId="0" borderId="2" xfId="0" quotePrefix="1" applyNumberFormat="1" applyFont="1" applyBorder="1" applyAlignment="1">
      <alignment horizontal="center" wrapText="1"/>
    </xf>
    <xf numFmtId="3" fontId="24" fillId="0" borderId="3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3" fontId="1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1" fillId="0" borderId="1" xfId="0" quotePrefix="1" applyNumberFormat="1" applyFont="1" applyBorder="1" applyAlignment="1">
      <alignment horizontal="center" vertical="center" wrapText="1"/>
    </xf>
    <xf numFmtId="187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10" fontId="10" fillId="0" borderId="0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10" fontId="26" fillId="0" borderId="24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top"/>
    </xf>
    <xf numFmtId="3" fontId="5" fillId="0" borderId="12" xfId="0" applyNumberFormat="1" applyFont="1" applyBorder="1"/>
    <xf numFmtId="0" fontId="3" fillId="0" borderId="0" xfId="0" applyFont="1" applyAlignment="1">
      <alignment horizontal="right"/>
    </xf>
    <xf numFmtId="3" fontId="3" fillId="0" borderId="6" xfId="0" applyNumberFormat="1" applyFont="1" applyBorder="1" applyAlignment="1">
      <alignment horizontal="center" vertical="center"/>
    </xf>
    <xf numFmtId="188" fontId="3" fillId="0" borderId="11" xfId="0" applyNumberFormat="1" applyFont="1" applyBorder="1" applyAlignment="1">
      <alignment horizontal="center" vertical="top"/>
    </xf>
    <xf numFmtId="3" fontId="24" fillId="0" borderId="0" xfId="0" applyNumberFormat="1" applyFont="1" applyBorder="1" applyAlignment="1">
      <alignment horizontal="right" vertical="top" wrapText="1"/>
    </xf>
    <xf numFmtId="3" fontId="24" fillId="0" borderId="0" xfId="0" applyNumberFormat="1" applyFont="1" applyBorder="1" applyAlignment="1">
      <alignment horizontal="right"/>
    </xf>
    <xf numFmtId="0" fontId="11" fillId="0" borderId="12" xfId="0" applyFont="1" applyBorder="1" applyAlignment="1">
      <alignment horizontal="justify" vertical="top"/>
    </xf>
    <xf numFmtId="0" fontId="3" fillId="0" borderId="12" xfId="0" applyFont="1" applyBorder="1" applyAlignment="1">
      <alignment vertical="top"/>
    </xf>
    <xf numFmtId="49" fontId="2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188" fontId="3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16" fillId="0" borderId="0" xfId="0" quotePrefix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11" xfId="0" applyFont="1" applyBorder="1" applyAlignment="1">
      <alignment wrapText="1"/>
    </xf>
    <xf numFmtId="49" fontId="3" fillId="0" borderId="7" xfId="0" applyNumberFormat="1" applyFont="1" applyBorder="1" applyAlignment="1">
      <alignment horizontal="center"/>
    </xf>
    <xf numFmtId="189" fontId="3" fillId="0" borderId="0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1" xfId="0" quotePrefix="1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5" fillId="0" borderId="0" xfId="0" applyNumberFormat="1" applyFont="1" applyBorder="1"/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3" fontId="27" fillId="0" borderId="5" xfId="0" quotePrefix="1" applyNumberFormat="1" applyFont="1" applyBorder="1" applyAlignment="1">
      <alignment horizontal="center" vertical="center" wrapText="1"/>
    </xf>
    <xf numFmtId="0" fontId="12" fillId="0" borderId="0" xfId="0" applyFont="1" applyBorder="1"/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3" fontId="27" fillId="0" borderId="0" xfId="0" quotePrefix="1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27" fillId="0" borderId="1" xfId="0" applyFont="1" applyBorder="1" applyAlignment="1">
      <alignment horizontal="center" vertical="top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49" fontId="26" fillId="0" borderId="2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25" fillId="0" borderId="1" xfId="0" quotePrefix="1" applyNumberFormat="1" applyFont="1" applyBorder="1" applyAlignment="1">
      <alignment horizontal="center" vertical="center" wrapText="1"/>
    </xf>
    <xf numFmtId="3" fontId="18" fillId="0" borderId="1" xfId="0" quotePrefix="1" applyNumberFormat="1" applyFont="1" applyBorder="1" applyAlignment="1">
      <alignment horizontal="center" vertical="center" wrapText="1"/>
    </xf>
    <xf numFmtId="188" fontId="3" fillId="0" borderId="2" xfId="0" quotePrefix="1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88" fontId="4" fillId="0" borderId="11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10" xfId="0" applyFont="1" applyBorder="1"/>
    <xf numFmtId="0" fontId="11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/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1" fillId="0" borderId="12" xfId="0" applyFont="1" applyBorder="1"/>
    <xf numFmtId="0" fontId="11" fillId="0" borderId="3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130" zoomScaleNormal="130" workbookViewId="0">
      <selection activeCell="J16" sqref="J16"/>
    </sheetView>
  </sheetViews>
  <sheetFormatPr defaultRowHeight="14.25" x14ac:dyDescent="0.2"/>
  <cols>
    <col min="1" max="1" width="3.375" customWidth="1"/>
    <col min="2" max="2" width="7.125" customWidth="1"/>
    <col min="3" max="3" width="13.125" customWidth="1"/>
    <col min="4" max="4" width="6.375" customWidth="1"/>
    <col min="5" max="5" width="6.875" customWidth="1"/>
    <col min="6" max="6" width="7.375" customWidth="1"/>
    <col min="7" max="7" width="6" customWidth="1"/>
    <col min="8" max="8" width="6.625" customWidth="1"/>
    <col min="10" max="10" width="5.75" customWidth="1"/>
    <col min="11" max="12" width="5.375" customWidth="1"/>
    <col min="13" max="13" width="6.625" customWidth="1"/>
    <col min="14" max="15" width="5.625" customWidth="1"/>
    <col min="16" max="16" width="5.125" customWidth="1"/>
    <col min="17" max="17" width="5.875" customWidth="1"/>
    <col min="18" max="18" width="8" customWidth="1"/>
    <col min="19" max="19" width="6.625" customWidth="1"/>
    <col min="20" max="20" width="7.375" customWidth="1"/>
    <col min="257" max="257" width="3.375" customWidth="1"/>
    <col min="258" max="258" width="7.125" customWidth="1"/>
    <col min="259" max="259" width="13.125" customWidth="1"/>
    <col min="260" max="260" width="6.375" customWidth="1"/>
    <col min="261" max="261" width="6.875" customWidth="1"/>
    <col min="262" max="262" width="7.375" customWidth="1"/>
    <col min="263" max="263" width="6" customWidth="1"/>
    <col min="264" max="264" width="6.625" customWidth="1"/>
    <col min="266" max="266" width="5.75" customWidth="1"/>
    <col min="267" max="268" width="5.375" customWidth="1"/>
    <col min="269" max="269" width="6.625" customWidth="1"/>
    <col min="270" max="271" width="5.625" customWidth="1"/>
    <col min="272" max="272" width="5.125" customWidth="1"/>
    <col min="273" max="273" width="5.875" customWidth="1"/>
    <col min="274" max="274" width="8" customWidth="1"/>
    <col min="275" max="275" width="6.625" customWidth="1"/>
    <col min="276" max="276" width="7.375" customWidth="1"/>
    <col min="513" max="513" width="3.375" customWidth="1"/>
    <col min="514" max="514" width="7.125" customWidth="1"/>
    <col min="515" max="515" width="13.125" customWidth="1"/>
    <col min="516" max="516" width="6.375" customWidth="1"/>
    <col min="517" max="517" width="6.875" customWidth="1"/>
    <col min="518" max="518" width="7.375" customWidth="1"/>
    <col min="519" max="519" width="6" customWidth="1"/>
    <col min="520" max="520" width="6.625" customWidth="1"/>
    <col min="522" max="522" width="5.75" customWidth="1"/>
    <col min="523" max="524" width="5.375" customWidth="1"/>
    <col min="525" max="525" width="6.625" customWidth="1"/>
    <col min="526" max="527" width="5.625" customWidth="1"/>
    <col min="528" max="528" width="5.125" customWidth="1"/>
    <col min="529" max="529" width="5.875" customWidth="1"/>
    <col min="530" max="530" width="8" customWidth="1"/>
    <col min="531" max="531" width="6.625" customWidth="1"/>
    <col min="532" max="532" width="7.375" customWidth="1"/>
    <col min="769" max="769" width="3.375" customWidth="1"/>
    <col min="770" max="770" width="7.125" customWidth="1"/>
    <col min="771" max="771" width="13.125" customWidth="1"/>
    <col min="772" max="772" width="6.375" customWidth="1"/>
    <col min="773" max="773" width="6.875" customWidth="1"/>
    <col min="774" max="774" width="7.375" customWidth="1"/>
    <col min="775" max="775" width="6" customWidth="1"/>
    <col min="776" max="776" width="6.625" customWidth="1"/>
    <col min="778" max="778" width="5.75" customWidth="1"/>
    <col min="779" max="780" width="5.375" customWidth="1"/>
    <col min="781" max="781" width="6.625" customWidth="1"/>
    <col min="782" max="783" width="5.625" customWidth="1"/>
    <col min="784" max="784" width="5.125" customWidth="1"/>
    <col min="785" max="785" width="5.875" customWidth="1"/>
    <col min="786" max="786" width="8" customWidth="1"/>
    <col min="787" max="787" width="6.625" customWidth="1"/>
    <col min="788" max="788" width="7.375" customWidth="1"/>
    <col min="1025" max="1025" width="3.375" customWidth="1"/>
    <col min="1026" max="1026" width="7.125" customWidth="1"/>
    <col min="1027" max="1027" width="13.125" customWidth="1"/>
    <col min="1028" max="1028" width="6.375" customWidth="1"/>
    <col min="1029" max="1029" width="6.875" customWidth="1"/>
    <col min="1030" max="1030" width="7.375" customWidth="1"/>
    <col min="1031" max="1031" width="6" customWidth="1"/>
    <col min="1032" max="1032" width="6.625" customWidth="1"/>
    <col min="1034" max="1034" width="5.75" customWidth="1"/>
    <col min="1035" max="1036" width="5.375" customWidth="1"/>
    <col min="1037" max="1037" width="6.625" customWidth="1"/>
    <col min="1038" max="1039" width="5.625" customWidth="1"/>
    <col min="1040" max="1040" width="5.125" customWidth="1"/>
    <col min="1041" max="1041" width="5.875" customWidth="1"/>
    <col min="1042" max="1042" width="8" customWidth="1"/>
    <col min="1043" max="1043" width="6.625" customWidth="1"/>
    <col min="1044" max="1044" width="7.375" customWidth="1"/>
    <col min="1281" max="1281" width="3.375" customWidth="1"/>
    <col min="1282" max="1282" width="7.125" customWidth="1"/>
    <col min="1283" max="1283" width="13.125" customWidth="1"/>
    <col min="1284" max="1284" width="6.375" customWidth="1"/>
    <col min="1285" max="1285" width="6.875" customWidth="1"/>
    <col min="1286" max="1286" width="7.375" customWidth="1"/>
    <col min="1287" max="1287" width="6" customWidth="1"/>
    <col min="1288" max="1288" width="6.625" customWidth="1"/>
    <col min="1290" max="1290" width="5.75" customWidth="1"/>
    <col min="1291" max="1292" width="5.375" customWidth="1"/>
    <col min="1293" max="1293" width="6.625" customWidth="1"/>
    <col min="1294" max="1295" width="5.625" customWidth="1"/>
    <col min="1296" max="1296" width="5.125" customWidth="1"/>
    <col min="1297" max="1297" width="5.875" customWidth="1"/>
    <col min="1298" max="1298" width="8" customWidth="1"/>
    <col min="1299" max="1299" width="6.625" customWidth="1"/>
    <col min="1300" max="1300" width="7.375" customWidth="1"/>
    <col min="1537" max="1537" width="3.375" customWidth="1"/>
    <col min="1538" max="1538" width="7.125" customWidth="1"/>
    <col min="1539" max="1539" width="13.125" customWidth="1"/>
    <col min="1540" max="1540" width="6.375" customWidth="1"/>
    <col min="1541" max="1541" width="6.875" customWidth="1"/>
    <col min="1542" max="1542" width="7.375" customWidth="1"/>
    <col min="1543" max="1543" width="6" customWidth="1"/>
    <col min="1544" max="1544" width="6.625" customWidth="1"/>
    <col min="1546" max="1546" width="5.75" customWidth="1"/>
    <col min="1547" max="1548" width="5.375" customWidth="1"/>
    <col min="1549" max="1549" width="6.625" customWidth="1"/>
    <col min="1550" max="1551" width="5.625" customWidth="1"/>
    <col min="1552" max="1552" width="5.125" customWidth="1"/>
    <col min="1553" max="1553" width="5.875" customWidth="1"/>
    <col min="1554" max="1554" width="8" customWidth="1"/>
    <col min="1555" max="1555" width="6.625" customWidth="1"/>
    <col min="1556" max="1556" width="7.375" customWidth="1"/>
    <col min="1793" max="1793" width="3.375" customWidth="1"/>
    <col min="1794" max="1794" width="7.125" customWidth="1"/>
    <col min="1795" max="1795" width="13.125" customWidth="1"/>
    <col min="1796" max="1796" width="6.375" customWidth="1"/>
    <col min="1797" max="1797" width="6.875" customWidth="1"/>
    <col min="1798" max="1798" width="7.375" customWidth="1"/>
    <col min="1799" max="1799" width="6" customWidth="1"/>
    <col min="1800" max="1800" width="6.625" customWidth="1"/>
    <col min="1802" max="1802" width="5.75" customWidth="1"/>
    <col min="1803" max="1804" width="5.375" customWidth="1"/>
    <col min="1805" max="1805" width="6.625" customWidth="1"/>
    <col min="1806" max="1807" width="5.625" customWidth="1"/>
    <col min="1808" max="1808" width="5.125" customWidth="1"/>
    <col min="1809" max="1809" width="5.875" customWidth="1"/>
    <col min="1810" max="1810" width="8" customWidth="1"/>
    <col min="1811" max="1811" width="6.625" customWidth="1"/>
    <col min="1812" max="1812" width="7.375" customWidth="1"/>
    <col min="2049" max="2049" width="3.375" customWidth="1"/>
    <col min="2050" max="2050" width="7.125" customWidth="1"/>
    <col min="2051" max="2051" width="13.125" customWidth="1"/>
    <col min="2052" max="2052" width="6.375" customWidth="1"/>
    <col min="2053" max="2053" width="6.875" customWidth="1"/>
    <col min="2054" max="2054" width="7.375" customWidth="1"/>
    <col min="2055" max="2055" width="6" customWidth="1"/>
    <col min="2056" max="2056" width="6.625" customWidth="1"/>
    <col min="2058" max="2058" width="5.75" customWidth="1"/>
    <col min="2059" max="2060" width="5.375" customWidth="1"/>
    <col min="2061" max="2061" width="6.625" customWidth="1"/>
    <col min="2062" max="2063" width="5.625" customWidth="1"/>
    <col min="2064" max="2064" width="5.125" customWidth="1"/>
    <col min="2065" max="2065" width="5.875" customWidth="1"/>
    <col min="2066" max="2066" width="8" customWidth="1"/>
    <col min="2067" max="2067" width="6.625" customWidth="1"/>
    <col min="2068" max="2068" width="7.375" customWidth="1"/>
    <col min="2305" max="2305" width="3.375" customWidth="1"/>
    <col min="2306" max="2306" width="7.125" customWidth="1"/>
    <col min="2307" max="2307" width="13.125" customWidth="1"/>
    <col min="2308" max="2308" width="6.375" customWidth="1"/>
    <col min="2309" max="2309" width="6.875" customWidth="1"/>
    <col min="2310" max="2310" width="7.375" customWidth="1"/>
    <col min="2311" max="2311" width="6" customWidth="1"/>
    <col min="2312" max="2312" width="6.625" customWidth="1"/>
    <col min="2314" max="2314" width="5.75" customWidth="1"/>
    <col min="2315" max="2316" width="5.375" customWidth="1"/>
    <col min="2317" max="2317" width="6.625" customWidth="1"/>
    <col min="2318" max="2319" width="5.625" customWidth="1"/>
    <col min="2320" max="2320" width="5.125" customWidth="1"/>
    <col min="2321" max="2321" width="5.875" customWidth="1"/>
    <col min="2322" max="2322" width="8" customWidth="1"/>
    <col min="2323" max="2323" width="6.625" customWidth="1"/>
    <col min="2324" max="2324" width="7.375" customWidth="1"/>
    <col min="2561" max="2561" width="3.375" customWidth="1"/>
    <col min="2562" max="2562" width="7.125" customWidth="1"/>
    <col min="2563" max="2563" width="13.125" customWidth="1"/>
    <col min="2564" max="2564" width="6.375" customWidth="1"/>
    <col min="2565" max="2565" width="6.875" customWidth="1"/>
    <col min="2566" max="2566" width="7.375" customWidth="1"/>
    <col min="2567" max="2567" width="6" customWidth="1"/>
    <col min="2568" max="2568" width="6.625" customWidth="1"/>
    <col min="2570" max="2570" width="5.75" customWidth="1"/>
    <col min="2571" max="2572" width="5.375" customWidth="1"/>
    <col min="2573" max="2573" width="6.625" customWidth="1"/>
    <col min="2574" max="2575" width="5.625" customWidth="1"/>
    <col min="2576" max="2576" width="5.125" customWidth="1"/>
    <col min="2577" max="2577" width="5.875" customWidth="1"/>
    <col min="2578" max="2578" width="8" customWidth="1"/>
    <col min="2579" max="2579" width="6.625" customWidth="1"/>
    <col min="2580" max="2580" width="7.375" customWidth="1"/>
    <col min="2817" max="2817" width="3.375" customWidth="1"/>
    <col min="2818" max="2818" width="7.125" customWidth="1"/>
    <col min="2819" max="2819" width="13.125" customWidth="1"/>
    <col min="2820" max="2820" width="6.375" customWidth="1"/>
    <col min="2821" max="2821" width="6.875" customWidth="1"/>
    <col min="2822" max="2822" width="7.375" customWidth="1"/>
    <col min="2823" max="2823" width="6" customWidth="1"/>
    <col min="2824" max="2824" width="6.625" customWidth="1"/>
    <col min="2826" max="2826" width="5.75" customWidth="1"/>
    <col min="2827" max="2828" width="5.375" customWidth="1"/>
    <col min="2829" max="2829" width="6.625" customWidth="1"/>
    <col min="2830" max="2831" width="5.625" customWidth="1"/>
    <col min="2832" max="2832" width="5.125" customWidth="1"/>
    <col min="2833" max="2833" width="5.875" customWidth="1"/>
    <col min="2834" max="2834" width="8" customWidth="1"/>
    <col min="2835" max="2835" width="6.625" customWidth="1"/>
    <col min="2836" max="2836" width="7.375" customWidth="1"/>
    <col min="3073" max="3073" width="3.375" customWidth="1"/>
    <col min="3074" max="3074" width="7.125" customWidth="1"/>
    <col min="3075" max="3075" width="13.125" customWidth="1"/>
    <col min="3076" max="3076" width="6.375" customWidth="1"/>
    <col min="3077" max="3077" width="6.875" customWidth="1"/>
    <col min="3078" max="3078" width="7.375" customWidth="1"/>
    <col min="3079" max="3079" width="6" customWidth="1"/>
    <col min="3080" max="3080" width="6.625" customWidth="1"/>
    <col min="3082" max="3082" width="5.75" customWidth="1"/>
    <col min="3083" max="3084" width="5.375" customWidth="1"/>
    <col min="3085" max="3085" width="6.625" customWidth="1"/>
    <col min="3086" max="3087" width="5.625" customWidth="1"/>
    <col min="3088" max="3088" width="5.125" customWidth="1"/>
    <col min="3089" max="3089" width="5.875" customWidth="1"/>
    <col min="3090" max="3090" width="8" customWidth="1"/>
    <col min="3091" max="3091" width="6.625" customWidth="1"/>
    <col min="3092" max="3092" width="7.375" customWidth="1"/>
    <col min="3329" max="3329" width="3.375" customWidth="1"/>
    <col min="3330" max="3330" width="7.125" customWidth="1"/>
    <col min="3331" max="3331" width="13.125" customWidth="1"/>
    <col min="3332" max="3332" width="6.375" customWidth="1"/>
    <col min="3333" max="3333" width="6.875" customWidth="1"/>
    <col min="3334" max="3334" width="7.375" customWidth="1"/>
    <col min="3335" max="3335" width="6" customWidth="1"/>
    <col min="3336" max="3336" width="6.625" customWidth="1"/>
    <col min="3338" max="3338" width="5.75" customWidth="1"/>
    <col min="3339" max="3340" width="5.375" customWidth="1"/>
    <col min="3341" max="3341" width="6.625" customWidth="1"/>
    <col min="3342" max="3343" width="5.625" customWidth="1"/>
    <col min="3344" max="3344" width="5.125" customWidth="1"/>
    <col min="3345" max="3345" width="5.875" customWidth="1"/>
    <col min="3346" max="3346" width="8" customWidth="1"/>
    <col min="3347" max="3347" width="6.625" customWidth="1"/>
    <col min="3348" max="3348" width="7.375" customWidth="1"/>
    <col min="3585" max="3585" width="3.375" customWidth="1"/>
    <col min="3586" max="3586" width="7.125" customWidth="1"/>
    <col min="3587" max="3587" width="13.125" customWidth="1"/>
    <col min="3588" max="3588" width="6.375" customWidth="1"/>
    <col min="3589" max="3589" width="6.875" customWidth="1"/>
    <col min="3590" max="3590" width="7.375" customWidth="1"/>
    <col min="3591" max="3591" width="6" customWidth="1"/>
    <col min="3592" max="3592" width="6.625" customWidth="1"/>
    <col min="3594" max="3594" width="5.75" customWidth="1"/>
    <col min="3595" max="3596" width="5.375" customWidth="1"/>
    <col min="3597" max="3597" width="6.625" customWidth="1"/>
    <col min="3598" max="3599" width="5.625" customWidth="1"/>
    <col min="3600" max="3600" width="5.125" customWidth="1"/>
    <col min="3601" max="3601" width="5.875" customWidth="1"/>
    <col min="3602" max="3602" width="8" customWidth="1"/>
    <col min="3603" max="3603" width="6.625" customWidth="1"/>
    <col min="3604" max="3604" width="7.375" customWidth="1"/>
    <col min="3841" max="3841" width="3.375" customWidth="1"/>
    <col min="3842" max="3842" width="7.125" customWidth="1"/>
    <col min="3843" max="3843" width="13.125" customWidth="1"/>
    <col min="3844" max="3844" width="6.375" customWidth="1"/>
    <col min="3845" max="3845" width="6.875" customWidth="1"/>
    <col min="3846" max="3846" width="7.375" customWidth="1"/>
    <col min="3847" max="3847" width="6" customWidth="1"/>
    <col min="3848" max="3848" width="6.625" customWidth="1"/>
    <col min="3850" max="3850" width="5.75" customWidth="1"/>
    <col min="3851" max="3852" width="5.375" customWidth="1"/>
    <col min="3853" max="3853" width="6.625" customWidth="1"/>
    <col min="3854" max="3855" width="5.625" customWidth="1"/>
    <col min="3856" max="3856" width="5.125" customWidth="1"/>
    <col min="3857" max="3857" width="5.875" customWidth="1"/>
    <col min="3858" max="3858" width="8" customWidth="1"/>
    <col min="3859" max="3859" width="6.625" customWidth="1"/>
    <col min="3860" max="3860" width="7.375" customWidth="1"/>
    <col min="4097" max="4097" width="3.375" customWidth="1"/>
    <col min="4098" max="4098" width="7.125" customWidth="1"/>
    <col min="4099" max="4099" width="13.125" customWidth="1"/>
    <col min="4100" max="4100" width="6.375" customWidth="1"/>
    <col min="4101" max="4101" width="6.875" customWidth="1"/>
    <col min="4102" max="4102" width="7.375" customWidth="1"/>
    <col min="4103" max="4103" width="6" customWidth="1"/>
    <col min="4104" max="4104" width="6.625" customWidth="1"/>
    <col min="4106" max="4106" width="5.75" customWidth="1"/>
    <col min="4107" max="4108" width="5.375" customWidth="1"/>
    <col min="4109" max="4109" width="6.625" customWidth="1"/>
    <col min="4110" max="4111" width="5.625" customWidth="1"/>
    <col min="4112" max="4112" width="5.125" customWidth="1"/>
    <col min="4113" max="4113" width="5.875" customWidth="1"/>
    <col min="4114" max="4114" width="8" customWidth="1"/>
    <col min="4115" max="4115" width="6.625" customWidth="1"/>
    <col min="4116" max="4116" width="7.375" customWidth="1"/>
    <col min="4353" max="4353" width="3.375" customWidth="1"/>
    <col min="4354" max="4354" width="7.125" customWidth="1"/>
    <col min="4355" max="4355" width="13.125" customWidth="1"/>
    <col min="4356" max="4356" width="6.375" customWidth="1"/>
    <col min="4357" max="4357" width="6.875" customWidth="1"/>
    <col min="4358" max="4358" width="7.375" customWidth="1"/>
    <col min="4359" max="4359" width="6" customWidth="1"/>
    <col min="4360" max="4360" width="6.625" customWidth="1"/>
    <col min="4362" max="4362" width="5.75" customWidth="1"/>
    <col min="4363" max="4364" width="5.375" customWidth="1"/>
    <col min="4365" max="4365" width="6.625" customWidth="1"/>
    <col min="4366" max="4367" width="5.625" customWidth="1"/>
    <col min="4368" max="4368" width="5.125" customWidth="1"/>
    <col min="4369" max="4369" width="5.875" customWidth="1"/>
    <col min="4370" max="4370" width="8" customWidth="1"/>
    <col min="4371" max="4371" width="6.625" customWidth="1"/>
    <col min="4372" max="4372" width="7.375" customWidth="1"/>
    <col min="4609" max="4609" width="3.375" customWidth="1"/>
    <col min="4610" max="4610" width="7.125" customWidth="1"/>
    <col min="4611" max="4611" width="13.125" customWidth="1"/>
    <col min="4612" max="4612" width="6.375" customWidth="1"/>
    <col min="4613" max="4613" width="6.875" customWidth="1"/>
    <col min="4614" max="4614" width="7.375" customWidth="1"/>
    <col min="4615" max="4615" width="6" customWidth="1"/>
    <col min="4616" max="4616" width="6.625" customWidth="1"/>
    <col min="4618" max="4618" width="5.75" customWidth="1"/>
    <col min="4619" max="4620" width="5.375" customWidth="1"/>
    <col min="4621" max="4621" width="6.625" customWidth="1"/>
    <col min="4622" max="4623" width="5.625" customWidth="1"/>
    <col min="4624" max="4624" width="5.125" customWidth="1"/>
    <col min="4625" max="4625" width="5.875" customWidth="1"/>
    <col min="4626" max="4626" width="8" customWidth="1"/>
    <col min="4627" max="4627" width="6.625" customWidth="1"/>
    <col min="4628" max="4628" width="7.375" customWidth="1"/>
    <col min="4865" max="4865" width="3.375" customWidth="1"/>
    <col min="4866" max="4866" width="7.125" customWidth="1"/>
    <col min="4867" max="4867" width="13.125" customWidth="1"/>
    <col min="4868" max="4868" width="6.375" customWidth="1"/>
    <col min="4869" max="4869" width="6.875" customWidth="1"/>
    <col min="4870" max="4870" width="7.375" customWidth="1"/>
    <col min="4871" max="4871" width="6" customWidth="1"/>
    <col min="4872" max="4872" width="6.625" customWidth="1"/>
    <col min="4874" max="4874" width="5.75" customWidth="1"/>
    <col min="4875" max="4876" width="5.375" customWidth="1"/>
    <col min="4877" max="4877" width="6.625" customWidth="1"/>
    <col min="4878" max="4879" width="5.625" customWidth="1"/>
    <col min="4880" max="4880" width="5.125" customWidth="1"/>
    <col min="4881" max="4881" width="5.875" customWidth="1"/>
    <col min="4882" max="4882" width="8" customWidth="1"/>
    <col min="4883" max="4883" width="6.625" customWidth="1"/>
    <col min="4884" max="4884" width="7.375" customWidth="1"/>
    <col min="5121" max="5121" width="3.375" customWidth="1"/>
    <col min="5122" max="5122" width="7.125" customWidth="1"/>
    <col min="5123" max="5123" width="13.125" customWidth="1"/>
    <col min="5124" max="5124" width="6.375" customWidth="1"/>
    <col min="5125" max="5125" width="6.875" customWidth="1"/>
    <col min="5126" max="5126" width="7.375" customWidth="1"/>
    <col min="5127" max="5127" width="6" customWidth="1"/>
    <col min="5128" max="5128" width="6.625" customWidth="1"/>
    <col min="5130" max="5130" width="5.75" customWidth="1"/>
    <col min="5131" max="5132" width="5.375" customWidth="1"/>
    <col min="5133" max="5133" width="6.625" customWidth="1"/>
    <col min="5134" max="5135" width="5.625" customWidth="1"/>
    <col min="5136" max="5136" width="5.125" customWidth="1"/>
    <col min="5137" max="5137" width="5.875" customWidth="1"/>
    <col min="5138" max="5138" width="8" customWidth="1"/>
    <col min="5139" max="5139" width="6.625" customWidth="1"/>
    <col min="5140" max="5140" width="7.375" customWidth="1"/>
    <col min="5377" max="5377" width="3.375" customWidth="1"/>
    <col min="5378" max="5378" width="7.125" customWidth="1"/>
    <col min="5379" max="5379" width="13.125" customWidth="1"/>
    <col min="5380" max="5380" width="6.375" customWidth="1"/>
    <col min="5381" max="5381" width="6.875" customWidth="1"/>
    <col min="5382" max="5382" width="7.375" customWidth="1"/>
    <col min="5383" max="5383" width="6" customWidth="1"/>
    <col min="5384" max="5384" width="6.625" customWidth="1"/>
    <col min="5386" max="5386" width="5.75" customWidth="1"/>
    <col min="5387" max="5388" width="5.375" customWidth="1"/>
    <col min="5389" max="5389" width="6.625" customWidth="1"/>
    <col min="5390" max="5391" width="5.625" customWidth="1"/>
    <col min="5392" max="5392" width="5.125" customWidth="1"/>
    <col min="5393" max="5393" width="5.875" customWidth="1"/>
    <col min="5394" max="5394" width="8" customWidth="1"/>
    <col min="5395" max="5395" width="6.625" customWidth="1"/>
    <col min="5396" max="5396" width="7.375" customWidth="1"/>
    <col min="5633" max="5633" width="3.375" customWidth="1"/>
    <col min="5634" max="5634" width="7.125" customWidth="1"/>
    <col min="5635" max="5635" width="13.125" customWidth="1"/>
    <col min="5636" max="5636" width="6.375" customWidth="1"/>
    <col min="5637" max="5637" width="6.875" customWidth="1"/>
    <col min="5638" max="5638" width="7.375" customWidth="1"/>
    <col min="5639" max="5639" width="6" customWidth="1"/>
    <col min="5640" max="5640" width="6.625" customWidth="1"/>
    <col min="5642" max="5642" width="5.75" customWidth="1"/>
    <col min="5643" max="5644" width="5.375" customWidth="1"/>
    <col min="5645" max="5645" width="6.625" customWidth="1"/>
    <col min="5646" max="5647" width="5.625" customWidth="1"/>
    <col min="5648" max="5648" width="5.125" customWidth="1"/>
    <col min="5649" max="5649" width="5.875" customWidth="1"/>
    <col min="5650" max="5650" width="8" customWidth="1"/>
    <col min="5651" max="5651" width="6.625" customWidth="1"/>
    <col min="5652" max="5652" width="7.375" customWidth="1"/>
    <col min="5889" max="5889" width="3.375" customWidth="1"/>
    <col min="5890" max="5890" width="7.125" customWidth="1"/>
    <col min="5891" max="5891" width="13.125" customWidth="1"/>
    <col min="5892" max="5892" width="6.375" customWidth="1"/>
    <col min="5893" max="5893" width="6.875" customWidth="1"/>
    <col min="5894" max="5894" width="7.375" customWidth="1"/>
    <col min="5895" max="5895" width="6" customWidth="1"/>
    <col min="5896" max="5896" width="6.625" customWidth="1"/>
    <col min="5898" max="5898" width="5.75" customWidth="1"/>
    <col min="5899" max="5900" width="5.375" customWidth="1"/>
    <col min="5901" max="5901" width="6.625" customWidth="1"/>
    <col min="5902" max="5903" width="5.625" customWidth="1"/>
    <col min="5904" max="5904" width="5.125" customWidth="1"/>
    <col min="5905" max="5905" width="5.875" customWidth="1"/>
    <col min="5906" max="5906" width="8" customWidth="1"/>
    <col min="5907" max="5907" width="6.625" customWidth="1"/>
    <col min="5908" max="5908" width="7.375" customWidth="1"/>
    <col min="6145" max="6145" width="3.375" customWidth="1"/>
    <col min="6146" max="6146" width="7.125" customWidth="1"/>
    <col min="6147" max="6147" width="13.125" customWidth="1"/>
    <col min="6148" max="6148" width="6.375" customWidth="1"/>
    <col min="6149" max="6149" width="6.875" customWidth="1"/>
    <col min="6150" max="6150" width="7.375" customWidth="1"/>
    <col min="6151" max="6151" width="6" customWidth="1"/>
    <col min="6152" max="6152" width="6.625" customWidth="1"/>
    <col min="6154" max="6154" width="5.75" customWidth="1"/>
    <col min="6155" max="6156" width="5.375" customWidth="1"/>
    <col min="6157" max="6157" width="6.625" customWidth="1"/>
    <col min="6158" max="6159" width="5.625" customWidth="1"/>
    <col min="6160" max="6160" width="5.125" customWidth="1"/>
    <col min="6161" max="6161" width="5.875" customWidth="1"/>
    <col min="6162" max="6162" width="8" customWidth="1"/>
    <col min="6163" max="6163" width="6.625" customWidth="1"/>
    <col min="6164" max="6164" width="7.375" customWidth="1"/>
    <col min="6401" max="6401" width="3.375" customWidth="1"/>
    <col min="6402" max="6402" width="7.125" customWidth="1"/>
    <col min="6403" max="6403" width="13.125" customWidth="1"/>
    <col min="6404" max="6404" width="6.375" customWidth="1"/>
    <col min="6405" max="6405" width="6.875" customWidth="1"/>
    <col min="6406" max="6406" width="7.375" customWidth="1"/>
    <col min="6407" max="6407" width="6" customWidth="1"/>
    <col min="6408" max="6408" width="6.625" customWidth="1"/>
    <col min="6410" max="6410" width="5.75" customWidth="1"/>
    <col min="6411" max="6412" width="5.375" customWidth="1"/>
    <col min="6413" max="6413" width="6.625" customWidth="1"/>
    <col min="6414" max="6415" width="5.625" customWidth="1"/>
    <col min="6416" max="6416" width="5.125" customWidth="1"/>
    <col min="6417" max="6417" width="5.875" customWidth="1"/>
    <col min="6418" max="6418" width="8" customWidth="1"/>
    <col min="6419" max="6419" width="6.625" customWidth="1"/>
    <col min="6420" max="6420" width="7.375" customWidth="1"/>
    <col min="6657" max="6657" width="3.375" customWidth="1"/>
    <col min="6658" max="6658" width="7.125" customWidth="1"/>
    <col min="6659" max="6659" width="13.125" customWidth="1"/>
    <col min="6660" max="6660" width="6.375" customWidth="1"/>
    <col min="6661" max="6661" width="6.875" customWidth="1"/>
    <col min="6662" max="6662" width="7.375" customWidth="1"/>
    <col min="6663" max="6663" width="6" customWidth="1"/>
    <col min="6664" max="6664" width="6.625" customWidth="1"/>
    <col min="6666" max="6666" width="5.75" customWidth="1"/>
    <col min="6667" max="6668" width="5.375" customWidth="1"/>
    <col min="6669" max="6669" width="6.625" customWidth="1"/>
    <col min="6670" max="6671" width="5.625" customWidth="1"/>
    <col min="6672" max="6672" width="5.125" customWidth="1"/>
    <col min="6673" max="6673" width="5.875" customWidth="1"/>
    <col min="6674" max="6674" width="8" customWidth="1"/>
    <col min="6675" max="6675" width="6.625" customWidth="1"/>
    <col min="6676" max="6676" width="7.375" customWidth="1"/>
    <col min="6913" max="6913" width="3.375" customWidth="1"/>
    <col min="6914" max="6914" width="7.125" customWidth="1"/>
    <col min="6915" max="6915" width="13.125" customWidth="1"/>
    <col min="6916" max="6916" width="6.375" customWidth="1"/>
    <col min="6917" max="6917" width="6.875" customWidth="1"/>
    <col min="6918" max="6918" width="7.375" customWidth="1"/>
    <col min="6919" max="6919" width="6" customWidth="1"/>
    <col min="6920" max="6920" width="6.625" customWidth="1"/>
    <col min="6922" max="6922" width="5.75" customWidth="1"/>
    <col min="6923" max="6924" width="5.375" customWidth="1"/>
    <col min="6925" max="6925" width="6.625" customWidth="1"/>
    <col min="6926" max="6927" width="5.625" customWidth="1"/>
    <col min="6928" max="6928" width="5.125" customWidth="1"/>
    <col min="6929" max="6929" width="5.875" customWidth="1"/>
    <col min="6930" max="6930" width="8" customWidth="1"/>
    <col min="6931" max="6931" width="6.625" customWidth="1"/>
    <col min="6932" max="6932" width="7.375" customWidth="1"/>
    <col min="7169" max="7169" width="3.375" customWidth="1"/>
    <col min="7170" max="7170" width="7.125" customWidth="1"/>
    <col min="7171" max="7171" width="13.125" customWidth="1"/>
    <col min="7172" max="7172" width="6.375" customWidth="1"/>
    <col min="7173" max="7173" width="6.875" customWidth="1"/>
    <col min="7174" max="7174" width="7.375" customWidth="1"/>
    <col min="7175" max="7175" width="6" customWidth="1"/>
    <col min="7176" max="7176" width="6.625" customWidth="1"/>
    <col min="7178" max="7178" width="5.75" customWidth="1"/>
    <col min="7179" max="7180" width="5.375" customWidth="1"/>
    <col min="7181" max="7181" width="6.625" customWidth="1"/>
    <col min="7182" max="7183" width="5.625" customWidth="1"/>
    <col min="7184" max="7184" width="5.125" customWidth="1"/>
    <col min="7185" max="7185" width="5.875" customWidth="1"/>
    <col min="7186" max="7186" width="8" customWidth="1"/>
    <col min="7187" max="7187" width="6.625" customWidth="1"/>
    <col min="7188" max="7188" width="7.375" customWidth="1"/>
    <col min="7425" max="7425" width="3.375" customWidth="1"/>
    <col min="7426" max="7426" width="7.125" customWidth="1"/>
    <col min="7427" max="7427" width="13.125" customWidth="1"/>
    <col min="7428" max="7428" width="6.375" customWidth="1"/>
    <col min="7429" max="7429" width="6.875" customWidth="1"/>
    <col min="7430" max="7430" width="7.375" customWidth="1"/>
    <col min="7431" max="7431" width="6" customWidth="1"/>
    <col min="7432" max="7432" width="6.625" customWidth="1"/>
    <col min="7434" max="7434" width="5.75" customWidth="1"/>
    <col min="7435" max="7436" width="5.375" customWidth="1"/>
    <col min="7437" max="7437" width="6.625" customWidth="1"/>
    <col min="7438" max="7439" width="5.625" customWidth="1"/>
    <col min="7440" max="7440" width="5.125" customWidth="1"/>
    <col min="7441" max="7441" width="5.875" customWidth="1"/>
    <col min="7442" max="7442" width="8" customWidth="1"/>
    <col min="7443" max="7443" width="6.625" customWidth="1"/>
    <col min="7444" max="7444" width="7.375" customWidth="1"/>
    <col min="7681" max="7681" width="3.375" customWidth="1"/>
    <col min="7682" max="7682" width="7.125" customWidth="1"/>
    <col min="7683" max="7683" width="13.125" customWidth="1"/>
    <col min="7684" max="7684" width="6.375" customWidth="1"/>
    <col min="7685" max="7685" width="6.875" customWidth="1"/>
    <col min="7686" max="7686" width="7.375" customWidth="1"/>
    <col min="7687" max="7687" width="6" customWidth="1"/>
    <col min="7688" max="7688" width="6.625" customWidth="1"/>
    <col min="7690" max="7690" width="5.75" customWidth="1"/>
    <col min="7691" max="7692" width="5.375" customWidth="1"/>
    <col min="7693" max="7693" width="6.625" customWidth="1"/>
    <col min="7694" max="7695" width="5.625" customWidth="1"/>
    <col min="7696" max="7696" width="5.125" customWidth="1"/>
    <col min="7697" max="7697" width="5.875" customWidth="1"/>
    <col min="7698" max="7698" width="8" customWidth="1"/>
    <col min="7699" max="7699" width="6.625" customWidth="1"/>
    <col min="7700" max="7700" width="7.375" customWidth="1"/>
    <col min="7937" max="7937" width="3.375" customWidth="1"/>
    <col min="7938" max="7938" width="7.125" customWidth="1"/>
    <col min="7939" max="7939" width="13.125" customWidth="1"/>
    <col min="7940" max="7940" width="6.375" customWidth="1"/>
    <col min="7941" max="7941" width="6.875" customWidth="1"/>
    <col min="7942" max="7942" width="7.375" customWidth="1"/>
    <col min="7943" max="7943" width="6" customWidth="1"/>
    <col min="7944" max="7944" width="6.625" customWidth="1"/>
    <col min="7946" max="7946" width="5.75" customWidth="1"/>
    <col min="7947" max="7948" width="5.375" customWidth="1"/>
    <col min="7949" max="7949" width="6.625" customWidth="1"/>
    <col min="7950" max="7951" width="5.625" customWidth="1"/>
    <col min="7952" max="7952" width="5.125" customWidth="1"/>
    <col min="7953" max="7953" width="5.875" customWidth="1"/>
    <col min="7954" max="7954" width="8" customWidth="1"/>
    <col min="7955" max="7955" width="6.625" customWidth="1"/>
    <col min="7956" max="7956" width="7.375" customWidth="1"/>
    <col min="8193" max="8193" width="3.375" customWidth="1"/>
    <col min="8194" max="8194" width="7.125" customWidth="1"/>
    <col min="8195" max="8195" width="13.125" customWidth="1"/>
    <col min="8196" max="8196" width="6.375" customWidth="1"/>
    <col min="8197" max="8197" width="6.875" customWidth="1"/>
    <col min="8198" max="8198" width="7.375" customWidth="1"/>
    <col min="8199" max="8199" width="6" customWidth="1"/>
    <col min="8200" max="8200" width="6.625" customWidth="1"/>
    <col min="8202" max="8202" width="5.75" customWidth="1"/>
    <col min="8203" max="8204" width="5.375" customWidth="1"/>
    <col min="8205" max="8205" width="6.625" customWidth="1"/>
    <col min="8206" max="8207" width="5.625" customWidth="1"/>
    <col min="8208" max="8208" width="5.125" customWidth="1"/>
    <col min="8209" max="8209" width="5.875" customWidth="1"/>
    <col min="8210" max="8210" width="8" customWidth="1"/>
    <col min="8211" max="8211" width="6.625" customWidth="1"/>
    <col min="8212" max="8212" width="7.375" customWidth="1"/>
    <col min="8449" max="8449" width="3.375" customWidth="1"/>
    <col min="8450" max="8450" width="7.125" customWidth="1"/>
    <col min="8451" max="8451" width="13.125" customWidth="1"/>
    <col min="8452" max="8452" width="6.375" customWidth="1"/>
    <col min="8453" max="8453" width="6.875" customWidth="1"/>
    <col min="8454" max="8454" width="7.375" customWidth="1"/>
    <col min="8455" max="8455" width="6" customWidth="1"/>
    <col min="8456" max="8456" width="6.625" customWidth="1"/>
    <col min="8458" max="8458" width="5.75" customWidth="1"/>
    <col min="8459" max="8460" width="5.375" customWidth="1"/>
    <col min="8461" max="8461" width="6.625" customWidth="1"/>
    <col min="8462" max="8463" width="5.625" customWidth="1"/>
    <col min="8464" max="8464" width="5.125" customWidth="1"/>
    <col min="8465" max="8465" width="5.875" customWidth="1"/>
    <col min="8466" max="8466" width="8" customWidth="1"/>
    <col min="8467" max="8467" width="6.625" customWidth="1"/>
    <col min="8468" max="8468" width="7.375" customWidth="1"/>
    <col min="8705" max="8705" width="3.375" customWidth="1"/>
    <col min="8706" max="8706" width="7.125" customWidth="1"/>
    <col min="8707" max="8707" width="13.125" customWidth="1"/>
    <col min="8708" max="8708" width="6.375" customWidth="1"/>
    <col min="8709" max="8709" width="6.875" customWidth="1"/>
    <col min="8710" max="8710" width="7.375" customWidth="1"/>
    <col min="8711" max="8711" width="6" customWidth="1"/>
    <col min="8712" max="8712" width="6.625" customWidth="1"/>
    <col min="8714" max="8714" width="5.75" customWidth="1"/>
    <col min="8715" max="8716" width="5.375" customWidth="1"/>
    <col min="8717" max="8717" width="6.625" customWidth="1"/>
    <col min="8718" max="8719" width="5.625" customWidth="1"/>
    <col min="8720" max="8720" width="5.125" customWidth="1"/>
    <col min="8721" max="8721" width="5.875" customWidth="1"/>
    <col min="8722" max="8722" width="8" customWidth="1"/>
    <col min="8723" max="8723" width="6.625" customWidth="1"/>
    <col min="8724" max="8724" width="7.375" customWidth="1"/>
    <col min="8961" max="8961" width="3.375" customWidth="1"/>
    <col min="8962" max="8962" width="7.125" customWidth="1"/>
    <col min="8963" max="8963" width="13.125" customWidth="1"/>
    <col min="8964" max="8964" width="6.375" customWidth="1"/>
    <col min="8965" max="8965" width="6.875" customWidth="1"/>
    <col min="8966" max="8966" width="7.375" customWidth="1"/>
    <col min="8967" max="8967" width="6" customWidth="1"/>
    <col min="8968" max="8968" width="6.625" customWidth="1"/>
    <col min="8970" max="8970" width="5.75" customWidth="1"/>
    <col min="8971" max="8972" width="5.375" customWidth="1"/>
    <col min="8973" max="8973" width="6.625" customWidth="1"/>
    <col min="8974" max="8975" width="5.625" customWidth="1"/>
    <col min="8976" max="8976" width="5.125" customWidth="1"/>
    <col min="8977" max="8977" width="5.875" customWidth="1"/>
    <col min="8978" max="8978" width="8" customWidth="1"/>
    <col min="8979" max="8979" width="6.625" customWidth="1"/>
    <col min="8980" max="8980" width="7.375" customWidth="1"/>
    <col min="9217" max="9217" width="3.375" customWidth="1"/>
    <col min="9218" max="9218" width="7.125" customWidth="1"/>
    <col min="9219" max="9219" width="13.125" customWidth="1"/>
    <col min="9220" max="9220" width="6.375" customWidth="1"/>
    <col min="9221" max="9221" width="6.875" customWidth="1"/>
    <col min="9222" max="9222" width="7.375" customWidth="1"/>
    <col min="9223" max="9223" width="6" customWidth="1"/>
    <col min="9224" max="9224" width="6.625" customWidth="1"/>
    <col min="9226" max="9226" width="5.75" customWidth="1"/>
    <col min="9227" max="9228" width="5.375" customWidth="1"/>
    <col min="9229" max="9229" width="6.625" customWidth="1"/>
    <col min="9230" max="9231" width="5.625" customWidth="1"/>
    <col min="9232" max="9232" width="5.125" customWidth="1"/>
    <col min="9233" max="9233" width="5.875" customWidth="1"/>
    <col min="9234" max="9234" width="8" customWidth="1"/>
    <col min="9235" max="9235" width="6.625" customWidth="1"/>
    <col min="9236" max="9236" width="7.375" customWidth="1"/>
    <col min="9473" max="9473" width="3.375" customWidth="1"/>
    <col min="9474" max="9474" width="7.125" customWidth="1"/>
    <col min="9475" max="9475" width="13.125" customWidth="1"/>
    <col min="9476" max="9476" width="6.375" customWidth="1"/>
    <col min="9477" max="9477" width="6.875" customWidth="1"/>
    <col min="9478" max="9478" width="7.375" customWidth="1"/>
    <col min="9479" max="9479" width="6" customWidth="1"/>
    <col min="9480" max="9480" width="6.625" customWidth="1"/>
    <col min="9482" max="9482" width="5.75" customWidth="1"/>
    <col min="9483" max="9484" width="5.375" customWidth="1"/>
    <col min="9485" max="9485" width="6.625" customWidth="1"/>
    <col min="9486" max="9487" width="5.625" customWidth="1"/>
    <col min="9488" max="9488" width="5.125" customWidth="1"/>
    <col min="9489" max="9489" width="5.875" customWidth="1"/>
    <col min="9490" max="9490" width="8" customWidth="1"/>
    <col min="9491" max="9491" width="6.625" customWidth="1"/>
    <col min="9492" max="9492" width="7.375" customWidth="1"/>
    <col min="9729" max="9729" width="3.375" customWidth="1"/>
    <col min="9730" max="9730" width="7.125" customWidth="1"/>
    <col min="9731" max="9731" width="13.125" customWidth="1"/>
    <col min="9732" max="9732" width="6.375" customWidth="1"/>
    <col min="9733" max="9733" width="6.875" customWidth="1"/>
    <col min="9734" max="9734" width="7.375" customWidth="1"/>
    <col min="9735" max="9735" width="6" customWidth="1"/>
    <col min="9736" max="9736" width="6.625" customWidth="1"/>
    <col min="9738" max="9738" width="5.75" customWidth="1"/>
    <col min="9739" max="9740" width="5.375" customWidth="1"/>
    <col min="9741" max="9741" width="6.625" customWidth="1"/>
    <col min="9742" max="9743" width="5.625" customWidth="1"/>
    <col min="9744" max="9744" width="5.125" customWidth="1"/>
    <col min="9745" max="9745" width="5.875" customWidth="1"/>
    <col min="9746" max="9746" width="8" customWidth="1"/>
    <col min="9747" max="9747" width="6.625" customWidth="1"/>
    <col min="9748" max="9748" width="7.375" customWidth="1"/>
    <col min="9985" max="9985" width="3.375" customWidth="1"/>
    <col min="9986" max="9986" width="7.125" customWidth="1"/>
    <col min="9987" max="9987" width="13.125" customWidth="1"/>
    <col min="9988" max="9988" width="6.375" customWidth="1"/>
    <col min="9989" max="9989" width="6.875" customWidth="1"/>
    <col min="9990" max="9990" width="7.375" customWidth="1"/>
    <col min="9991" max="9991" width="6" customWidth="1"/>
    <col min="9992" max="9992" width="6.625" customWidth="1"/>
    <col min="9994" max="9994" width="5.75" customWidth="1"/>
    <col min="9995" max="9996" width="5.375" customWidth="1"/>
    <col min="9997" max="9997" width="6.625" customWidth="1"/>
    <col min="9998" max="9999" width="5.625" customWidth="1"/>
    <col min="10000" max="10000" width="5.125" customWidth="1"/>
    <col min="10001" max="10001" width="5.875" customWidth="1"/>
    <col min="10002" max="10002" width="8" customWidth="1"/>
    <col min="10003" max="10003" width="6.625" customWidth="1"/>
    <col min="10004" max="10004" width="7.375" customWidth="1"/>
    <col min="10241" max="10241" width="3.375" customWidth="1"/>
    <col min="10242" max="10242" width="7.125" customWidth="1"/>
    <col min="10243" max="10243" width="13.125" customWidth="1"/>
    <col min="10244" max="10244" width="6.375" customWidth="1"/>
    <col min="10245" max="10245" width="6.875" customWidth="1"/>
    <col min="10246" max="10246" width="7.375" customWidth="1"/>
    <col min="10247" max="10247" width="6" customWidth="1"/>
    <col min="10248" max="10248" width="6.625" customWidth="1"/>
    <col min="10250" max="10250" width="5.75" customWidth="1"/>
    <col min="10251" max="10252" width="5.375" customWidth="1"/>
    <col min="10253" max="10253" width="6.625" customWidth="1"/>
    <col min="10254" max="10255" width="5.625" customWidth="1"/>
    <col min="10256" max="10256" width="5.125" customWidth="1"/>
    <col min="10257" max="10257" width="5.875" customWidth="1"/>
    <col min="10258" max="10258" width="8" customWidth="1"/>
    <col min="10259" max="10259" width="6.625" customWidth="1"/>
    <col min="10260" max="10260" width="7.375" customWidth="1"/>
    <col min="10497" max="10497" width="3.375" customWidth="1"/>
    <col min="10498" max="10498" width="7.125" customWidth="1"/>
    <col min="10499" max="10499" width="13.125" customWidth="1"/>
    <col min="10500" max="10500" width="6.375" customWidth="1"/>
    <col min="10501" max="10501" width="6.875" customWidth="1"/>
    <col min="10502" max="10502" width="7.375" customWidth="1"/>
    <col min="10503" max="10503" width="6" customWidth="1"/>
    <col min="10504" max="10504" width="6.625" customWidth="1"/>
    <col min="10506" max="10506" width="5.75" customWidth="1"/>
    <col min="10507" max="10508" width="5.375" customWidth="1"/>
    <col min="10509" max="10509" width="6.625" customWidth="1"/>
    <col min="10510" max="10511" width="5.625" customWidth="1"/>
    <col min="10512" max="10512" width="5.125" customWidth="1"/>
    <col min="10513" max="10513" width="5.875" customWidth="1"/>
    <col min="10514" max="10514" width="8" customWidth="1"/>
    <col min="10515" max="10515" width="6.625" customWidth="1"/>
    <col min="10516" max="10516" width="7.375" customWidth="1"/>
    <col min="10753" max="10753" width="3.375" customWidth="1"/>
    <col min="10754" max="10754" width="7.125" customWidth="1"/>
    <col min="10755" max="10755" width="13.125" customWidth="1"/>
    <col min="10756" max="10756" width="6.375" customWidth="1"/>
    <col min="10757" max="10757" width="6.875" customWidth="1"/>
    <col min="10758" max="10758" width="7.375" customWidth="1"/>
    <col min="10759" max="10759" width="6" customWidth="1"/>
    <col min="10760" max="10760" width="6.625" customWidth="1"/>
    <col min="10762" max="10762" width="5.75" customWidth="1"/>
    <col min="10763" max="10764" width="5.375" customWidth="1"/>
    <col min="10765" max="10765" width="6.625" customWidth="1"/>
    <col min="10766" max="10767" width="5.625" customWidth="1"/>
    <col min="10768" max="10768" width="5.125" customWidth="1"/>
    <col min="10769" max="10769" width="5.875" customWidth="1"/>
    <col min="10770" max="10770" width="8" customWidth="1"/>
    <col min="10771" max="10771" width="6.625" customWidth="1"/>
    <col min="10772" max="10772" width="7.375" customWidth="1"/>
    <col min="11009" max="11009" width="3.375" customWidth="1"/>
    <col min="11010" max="11010" width="7.125" customWidth="1"/>
    <col min="11011" max="11011" width="13.125" customWidth="1"/>
    <col min="11012" max="11012" width="6.375" customWidth="1"/>
    <col min="11013" max="11013" width="6.875" customWidth="1"/>
    <col min="11014" max="11014" width="7.375" customWidth="1"/>
    <col min="11015" max="11015" width="6" customWidth="1"/>
    <col min="11016" max="11016" width="6.625" customWidth="1"/>
    <col min="11018" max="11018" width="5.75" customWidth="1"/>
    <col min="11019" max="11020" width="5.375" customWidth="1"/>
    <col min="11021" max="11021" width="6.625" customWidth="1"/>
    <col min="11022" max="11023" width="5.625" customWidth="1"/>
    <col min="11024" max="11024" width="5.125" customWidth="1"/>
    <col min="11025" max="11025" width="5.875" customWidth="1"/>
    <col min="11026" max="11026" width="8" customWidth="1"/>
    <col min="11027" max="11027" width="6.625" customWidth="1"/>
    <col min="11028" max="11028" width="7.375" customWidth="1"/>
    <col min="11265" max="11265" width="3.375" customWidth="1"/>
    <col min="11266" max="11266" width="7.125" customWidth="1"/>
    <col min="11267" max="11267" width="13.125" customWidth="1"/>
    <col min="11268" max="11268" width="6.375" customWidth="1"/>
    <col min="11269" max="11269" width="6.875" customWidth="1"/>
    <col min="11270" max="11270" width="7.375" customWidth="1"/>
    <col min="11271" max="11271" width="6" customWidth="1"/>
    <col min="11272" max="11272" width="6.625" customWidth="1"/>
    <col min="11274" max="11274" width="5.75" customWidth="1"/>
    <col min="11275" max="11276" width="5.375" customWidth="1"/>
    <col min="11277" max="11277" width="6.625" customWidth="1"/>
    <col min="11278" max="11279" width="5.625" customWidth="1"/>
    <col min="11280" max="11280" width="5.125" customWidth="1"/>
    <col min="11281" max="11281" width="5.875" customWidth="1"/>
    <col min="11282" max="11282" width="8" customWidth="1"/>
    <col min="11283" max="11283" width="6.625" customWidth="1"/>
    <col min="11284" max="11284" width="7.375" customWidth="1"/>
    <col min="11521" max="11521" width="3.375" customWidth="1"/>
    <col min="11522" max="11522" width="7.125" customWidth="1"/>
    <col min="11523" max="11523" width="13.125" customWidth="1"/>
    <col min="11524" max="11524" width="6.375" customWidth="1"/>
    <col min="11525" max="11525" width="6.875" customWidth="1"/>
    <col min="11526" max="11526" width="7.375" customWidth="1"/>
    <col min="11527" max="11527" width="6" customWidth="1"/>
    <col min="11528" max="11528" width="6.625" customWidth="1"/>
    <col min="11530" max="11530" width="5.75" customWidth="1"/>
    <col min="11531" max="11532" width="5.375" customWidth="1"/>
    <col min="11533" max="11533" width="6.625" customWidth="1"/>
    <col min="11534" max="11535" width="5.625" customWidth="1"/>
    <col min="11536" max="11536" width="5.125" customWidth="1"/>
    <col min="11537" max="11537" width="5.875" customWidth="1"/>
    <col min="11538" max="11538" width="8" customWidth="1"/>
    <col min="11539" max="11539" width="6.625" customWidth="1"/>
    <col min="11540" max="11540" width="7.375" customWidth="1"/>
    <col min="11777" max="11777" width="3.375" customWidth="1"/>
    <col min="11778" max="11778" width="7.125" customWidth="1"/>
    <col min="11779" max="11779" width="13.125" customWidth="1"/>
    <col min="11780" max="11780" width="6.375" customWidth="1"/>
    <col min="11781" max="11781" width="6.875" customWidth="1"/>
    <col min="11782" max="11782" width="7.375" customWidth="1"/>
    <col min="11783" max="11783" width="6" customWidth="1"/>
    <col min="11784" max="11784" width="6.625" customWidth="1"/>
    <col min="11786" max="11786" width="5.75" customWidth="1"/>
    <col min="11787" max="11788" width="5.375" customWidth="1"/>
    <col min="11789" max="11789" width="6.625" customWidth="1"/>
    <col min="11790" max="11791" width="5.625" customWidth="1"/>
    <col min="11792" max="11792" width="5.125" customWidth="1"/>
    <col min="11793" max="11793" width="5.875" customWidth="1"/>
    <col min="11794" max="11794" width="8" customWidth="1"/>
    <col min="11795" max="11795" width="6.625" customWidth="1"/>
    <col min="11796" max="11796" width="7.375" customWidth="1"/>
    <col min="12033" max="12033" width="3.375" customWidth="1"/>
    <col min="12034" max="12034" width="7.125" customWidth="1"/>
    <col min="12035" max="12035" width="13.125" customWidth="1"/>
    <col min="12036" max="12036" width="6.375" customWidth="1"/>
    <col min="12037" max="12037" width="6.875" customWidth="1"/>
    <col min="12038" max="12038" width="7.375" customWidth="1"/>
    <col min="12039" max="12039" width="6" customWidth="1"/>
    <col min="12040" max="12040" width="6.625" customWidth="1"/>
    <col min="12042" max="12042" width="5.75" customWidth="1"/>
    <col min="12043" max="12044" width="5.375" customWidth="1"/>
    <col min="12045" max="12045" width="6.625" customWidth="1"/>
    <col min="12046" max="12047" width="5.625" customWidth="1"/>
    <col min="12048" max="12048" width="5.125" customWidth="1"/>
    <col min="12049" max="12049" width="5.875" customWidth="1"/>
    <col min="12050" max="12050" width="8" customWidth="1"/>
    <col min="12051" max="12051" width="6.625" customWidth="1"/>
    <col min="12052" max="12052" width="7.375" customWidth="1"/>
    <col min="12289" max="12289" width="3.375" customWidth="1"/>
    <col min="12290" max="12290" width="7.125" customWidth="1"/>
    <col min="12291" max="12291" width="13.125" customWidth="1"/>
    <col min="12292" max="12292" width="6.375" customWidth="1"/>
    <col min="12293" max="12293" width="6.875" customWidth="1"/>
    <col min="12294" max="12294" width="7.375" customWidth="1"/>
    <col min="12295" max="12295" width="6" customWidth="1"/>
    <col min="12296" max="12296" width="6.625" customWidth="1"/>
    <col min="12298" max="12298" width="5.75" customWidth="1"/>
    <col min="12299" max="12300" width="5.375" customWidth="1"/>
    <col min="12301" max="12301" width="6.625" customWidth="1"/>
    <col min="12302" max="12303" width="5.625" customWidth="1"/>
    <col min="12304" max="12304" width="5.125" customWidth="1"/>
    <col min="12305" max="12305" width="5.875" customWidth="1"/>
    <col min="12306" max="12306" width="8" customWidth="1"/>
    <col min="12307" max="12307" width="6.625" customWidth="1"/>
    <col min="12308" max="12308" width="7.375" customWidth="1"/>
    <col min="12545" max="12545" width="3.375" customWidth="1"/>
    <col min="12546" max="12546" width="7.125" customWidth="1"/>
    <col min="12547" max="12547" width="13.125" customWidth="1"/>
    <col min="12548" max="12548" width="6.375" customWidth="1"/>
    <col min="12549" max="12549" width="6.875" customWidth="1"/>
    <col min="12550" max="12550" width="7.375" customWidth="1"/>
    <col min="12551" max="12551" width="6" customWidth="1"/>
    <col min="12552" max="12552" width="6.625" customWidth="1"/>
    <col min="12554" max="12554" width="5.75" customWidth="1"/>
    <col min="12555" max="12556" width="5.375" customWidth="1"/>
    <col min="12557" max="12557" width="6.625" customWidth="1"/>
    <col min="12558" max="12559" width="5.625" customWidth="1"/>
    <col min="12560" max="12560" width="5.125" customWidth="1"/>
    <col min="12561" max="12561" width="5.875" customWidth="1"/>
    <col min="12562" max="12562" width="8" customWidth="1"/>
    <col min="12563" max="12563" width="6.625" customWidth="1"/>
    <col min="12564" max="12564" width="7.375" customWidth="1"/>
    <col min="12801" max="12801" width="3.375" customWidth="1"/>
    <col min="12802" max="12802" width="7.125" customWidth="1"/>
    <col min="12803" max="12803" width="13.125" customWidth="1"/>
    <col min="12804" max="12804" width="6.375" customWidth="1"/>
    <col min="12805" max="12805" width="6.875" customWidth="1"/>
    <col min="12806" max="12806" width="7.375" customWidth="1"/>
    <col min="12807" max="12807" width="6" customWidth="1"/>
    <col min="12808" max="12808" width="6.625" customWidth="1"/>
    <col min="12810" max="12810" width="5.75" customWidth="1"/>
    <col min="12811" max="12812" width="5.375" customWidth="1"/>
    <col min="12813" max="12813" width="6.625" customWidth="1"/>
    <col min="12814" max="12815" width="5.625" customWidth="1"/>
    <col min="12816" max="12816" width="5.125" customWidth="1"/>
    <col min="12817" max="12817" width="5.875" customWidth="1"/>
    <col min="12818" max="12818" width="8" customWidth="1"/>
    <col min="12819" max="12819" width="6.625" customWidth="1"/>
    <col min="12820" max="12820" width="7.375" customWidth="1"/>
    <col min="13057" max="13057" width="3.375" customWidth="1"/>
    <col min="13058" max="13058" width="7.125" customWidth="1"/>
    <col min="13059" max="13059" width="13.125" customWidth="1"/>
    <col min="13060" max="13060" width="6.375" customWidth="1"/>
    <col min="13061" max="13061" width="6.875" customWidth="1"/>
    <col min="13062" max="13062" width="7.375" customWidth="1"/>
    <col min="13063" max="13063" width="6" customWidth="1"/>
    <col min="13064" max="13064" width="6.625" customWidth="1"/>
    <col min="13066" max="13066" width="5.75" customWidth="1"/>
    <col min="13067" max="13068" width="5.375" customWidth="1"/>
    <col min="13069" max="13069" width="6.625" customWidth="1"/>
    <col min="13070" max="13071" width="5.625" customWidth="1"/>
    <col min="13072" max="13072" width="5.125" customWidth="1"/>
    <col min="13073" max="13073" width="5.875" customWidth="1"/>
    <col min="13074" max="13074" width="8" customWidth="1"/>
    <col min="13075" max="13075" width="6.625" customWidth="1"/>
    <col min="13076" max="13076" width="7.375" customWidth="1"/>
    <col min="13313" max="13313" width="3.375" customWidth="1"/>
    <col min="13314" max="13314" width="7.125" customWidth="1"/>
    <col min="13315" max="13315" width="13.125" customWidth="1"/>
    <col min="13316" max="13316" width="6.375" customWidth="1"/>
    <col min="13317" max="13317" width="6.875" customWidth="1"/>
    <col min="13318" max="13318" width="7.375" customWidth="1"/>
    <col min="13319" max="13319" width="6" customWidth="1"/>
    <col min="13320" max="13320" width="6.625" customWidth="1"/>
    <col min="13322" max="13322" width="5.75" customWidth="1"/>
    <col min="13323" max="13324" width="5.375" customWidth="1"/>
    <col min="13325" max="13325" width="6.625" customWidth="1"/>
    <col min="13326" max="13327" width="5.625" customWidth="1"/>
    <col min="13328" max="13328" width="5.125" customWidth="1"/>
    <col min="13329" max="13329" width="5.875" customWidth="1"/>
    <col min="13330" max="13330" width="8" customWidth="1"/>
    <col min="13331" max="13331" width="6.625" customWidth="1"/>
    <col min="13332" max="13332" width="7.375" customWidth="1"/>
    <col min="13569" max="13569" width="3.375" customWidth="1"/>
    <col min="13570" max="13570" width="7.125" customWidth="1"/>
    <col min="13571" max="13571" width="13.125" customWidth="1"/>
    <col min="13572" max="13572" width="6.375" customWidth="1"/>
    <col min="13573" max="13573" width="6.875" customWidth="1"/>
    <col min="13574" max="13574" width="7.375" customWidth="1"/>
    <col min="13575" max="13575" width="6" customWidth="1"/>
    <col min="13576" max="13576" width="6.625" customWidth="1"/>
    <col min="13578" max="13578" width="5.75" customWidth="1"/>
    <col min="13579" max="13580" width="5.375" customWidth="1"/>
    <col min="13581" max="13581" width="6.625" customWidth="1"/>
    <col min="13582" max="13583" width="5.625" customWidth="1"/>
    <col min="13584" max="13584" width="5.125" customWidth="1"/>
    <col min="13585" max="13585" width="5.875" customWidth="1"/>
    <col min="13586" max="13586" width="8" customWidth="1"/>
    <col min="13587" max="13587" width="6.625" customWidth="1"/>
    <col min="13588" max="13588" width="7.375" customWidth="1"/>
    <col min="13825" max="13825" width="3.375" customWidth="1"/>
    <col min="13826" max="13826" width="7.125" customWidth="1"/>
    <col min="13827" max="13827" width="13.125" customWidth="1"/>
    <col min="13828" max="13828" width="6.375" customWidth="1"/>
    <col min="13829" max="13829" width="6.875" customWidth="1"/>
    <col min="13830" max="13830" width="7.375" customWidth="1"/>
    <col min="13831" max="13831" width="6" customWidth="1"/>
    <col min="13832" max="13832" width="6.625" customWidth="1"/>
    <col min="13834" max="13834" width="5.75" customWidth="1"/>
    <col min="13835" max="13836" width="5.375" customWidth="1"/>
    <col min="13837" max="13837" width="6.625" customWidth="1"/>
    <col min="13838" max="13839" width="5.625" customWidth="1"/>
    <col min="13840" max="13840" width="5.125" customWidth="1"/>
    <col min="13841" max="13841" width="5.875" customWidth="1"/>
    <col min="13842" max="13842" width="8" customWidth="1"/>
    <col min="13843" max="13843" width="6.625" customWidth="1"/>
    <col min="13844" max="13844" width="7.375" customWidth="1"/>
    <col min="14081" max="14081" width="3.375" customWidth="1"/>
    <col min="14082" max="14082" width="7.125" customWidth="1"/>
    <col min="14083" max="14083" width="13.125" customWidth="1"/>
    <col min="14084" max="14084" width="6.375" customWidth="1"/>
    <col min="14085" max="14085" width="6.875" customWidth="1"/>
    <col min="14086" max="14086" width="7.375" customWidth="1"/>
    <col min="14087" max="14087" width="6" customWidth="1"/>
    <col min="14088" max="14088" width="6.625" customWidth="1"/>
    <col min="14090" max="14090" width="5.75" customWidth="1"/>
    <col min="14091" max="14092" width="5.375" customWidth="1"/>
    <col min="14093" max="14093" width="6.625" customWidth="1"/>
    <col min="14094" max="14095" width="5.625" customWidth="1"/>
    <col min="14096" max="14096" width="5.125" customWidth="1"/>
    <col min="14097" max="14097" width="5.875" customWidth="1"/>
    <col min="14098" max="14098" width="8" customWidth="1"/>
    <col min="14099" max="14099" width="6.625" customWidth="1"/>
    <col min="14100" max="14100" width="7.375" customWidth="1"/>
    <col min="14337" max="14337" width="3.375" customWidth="1"/>
    <col min="14338" max="14338" width="7.125" customWidth="1"/>
    <col min="14339" max="14339" width="13.125" customWidth="1"/>
    <col min="14340" max="14340" width="6.375" customWidth="1"/>
    <col min="14341" max="14341" width="6.875" customWidth="1"/>
    <col min="14342" max="14342" width="7.375" customWidth="1"/>
    <col min="14343" max="14343" width="6" customWidth="1"/>
    <col min="14344" max="14344" width="6.625" customWidth="1"/>
    <col min="14346" max="14346" width="5.75" customWidth="1"/>
    <col min="14347" max="14348" width="5.375" customWidth="1"/>
    <col min="14349" max="14349" width="6.625" customWidth="1"/>
    <col min="14350" max="14351" width="5.625" customWidth="1"/>
    <col min="14352" max="14352" width="5.125" customWidth="1"/>
    <col min="14353" max="14353" width="5.875" customWidth="1"/>
    <col min="14354" max="14354" width="8" customWidth="1"/>
    <col min="14355" max="14355" width="6.625" customWidth="1"/>
    <col min="14356" max="14356" width="7.375" customWidth="1"/>
    <col min="14593" max="14593" width="3.375" customWidth="1"/>
    <col min="14594" max="14594" width="7.125" customWidth="1"/>
    <col min="14595" max="14595" width="13.125" customWidth="1"/>
    <col min="14596" max="14596" width="6.375" customWidth="1"/>
    <col min="14597" max="14597" width="6.875" customWidth="1"/>
    <col min="14598" max="14598" width="7.375" customWidth="1"/>
    <col min="14599" max="14599" width="6" customWidth="1"/>
    <col min="14600" max="14600" width="6.625" customWidth="1"/>
    <col min="14602" max="14602" width="5.75" customWidth="1"/>
    <col min="14603" max="14604" width="5.375" customWidth="1"/>
    <col min="14605" max="14605" width="6.625" customWidth="1"/>
    <col min="14606" max="14607" width="5.625" customWidth="1"/>
    <col min="14608" max="14608" width="5.125" customWidth="1"/>
    <col min="14609" max="14609" width="5.875" customWidth="1"/>
    <col min="14610" max="14610" width="8" customWidth="1"/>
    <col min="14611" max="14611" width="6.625" customWidth="1"/>
    <col min="14612" max="14612" width="7.375" customWidth="1"/>
    <col min="14849" max="14849" width="3.375" customWidth="1"/>
    <col min="14850" max="14850" width="7.125" customWidth="1"/>
    <col min="14851" max="14851" width="13.125" customWidth="1"/>
    <col min="14852" max="14852" width="6.375" customWidth="1"/>
    <col min="14853" max="14853" width="6.875" customWidth="1"/>
    <col min="14854" max="14854" width="7.375" customWidth="1"/>
    <col min="14855" max="14855" width="6" customWidth="1"/>
    <col min="14856" max="14856" width="6.625" customWidth="1"/>
    <col min="14858" max="14858" width="5.75" customWidth="1"/>
    <col min="14859" max="14860" width="5.375" customWidth="1"/>
    <col min="14861" max="14861" width="6.625" customWidth="1"/>
    <col min="14862" max="14863" width="5.625" customWidth="1"/>
    <col min="14864" max="14864" width="5.125" customWidth="1"/>
    <col min="14865" max="14865" width="5.875" customWidth="1"/>
    <col min="14866" max="14866" width="8" customWidth="1"/>
    <col min="14867" max="14867" width="6.625" customWidth="1"/>
    <col min="14868" max="14868" width="7.375" customWidth="1"/>
    <col min="15105" max="15105" width="3.375" customWidth="1"/>
    <col min="15106" max="15106" width="7.125" customWidth="1"/>
    <col min="15107" max="15107" width="13.125" customWidth="1"/>
    <col min="15108" max="15108" width="6.375" customWidth="1"/>
    <col min="15109" max="15109" width="6.875" customWidth="1"/>
    <col min="15110" max="15110" width="7.375" customWidth="1"/>
    <col min="15111" max="15111" width="6" customWidth="1"/>
    <col min="15112" max="15112" width="6.625" customWidth="1"/>
    <col min="15114" max="15114" width="5.75" customWidth="1"/>
    <col min="15115" max="15116" width="5.375" customWidth="1"/>
    <col min="15117" max="15117" width="6.625" customWidth="1"/>
    <col min="15118" max="15119" width="5.625" customWidth="1"/>
    <col min="15120" max="15120" width="5.125" customWidth="1"/>
    <col min="15121" max="15121" width="5.875" customWidth="1"/>
    <col min="15122" max="15122" width="8" customWidth="1"/>
    <col min="15123" max="15123" width="6.625" customWidth="1"/>
    <col min="15124" max="15124" width="7.375" customWidth="1"/>
    <col min="15361" max="15361" width="3.375" customWidth="1"/>
    <col min="15362" max="15362" width="7.125" customWidth="1"/>
    <col min="15363" max="15363" width="13.125" customWidth="1"/>
    <col min="15364" max="15364" width="6.375" customWidth="1"/>
    <col min="15365" max="15365" width="6.875" customWidth="1"/>
    <col min="15366" max="15366" width="7.375" customWidth="1"/>
    <col min="15367" max="15367" width="6" customWidth="1"/>
    <col min="15368" max="15368" width="6.625" customWidth="1"/>
    <col min="15370" max="15370" width="5.75" customWidth="1"/>
    <col min="15371" max="15372" width="5.375" customWidth="1"/>
    <col min="15373" max="15373" width="6.625" customWidth="1"/>
    <col min="15374" max="15375" width="5.625" customWidth="1"/>
    <col min="15376" max="15376" width="5.125" customWidth="1"/>
    <col min="15377" max="15377" width="5.875" customWidth="1"/>
    <col min="15378" max="15378" width="8" customWidth="1"/>
    <col min="15379" max="15379" width="6.625" customWidth="1"/>
    <col min="15380" max="15380" width="7.375" customWidth="1"/>
    <col min="15617" max="15617" width="3.375" customWidth="1"/>
    <col min="15618" max="15618" width="7.125" customWidth="1"/>
    <col min="15619" max="15619" width="13.125" customWidth="1"/>
    <col min="15620" max="15620" width="6.375" customWidth="1"/>
    <col min="15621" max="15621" width="6.875" customWidth="1"/>
    <col min="15622" max="15622" width="7.375" customWidth="1"/>
    <col min="15623" max="15623" width="6" customWidth="1"/>
    <col min="15624" max="15624" width="6.625" customWidth="1"/>
    <col min="15626" max="15626" width="5.75" customWidth="1"/>
    <col min="15627" max="15628" width="5.375" customWidth="1"/>
    <col min="15629" max="15629" width="6.625" customWidth="1"/>
    <col min="15630" max="15631" width="5.625" customWidth="1"/>
    <col min="15632" max="15632" width="5.125" customWidth="1"/>
    <col min="15633" max="15633" width="5.875" customWidth="1"/>
    <col min="15634" max="15634" width="8" customWidth="1"/>
    <col min="15635" max="15635" width="6.625" customWidth="1"/>
    <col min="15636" max="15636" width="7.375" customWidth="1"/>
    <col min="15873" max="15873" width="3.375" customWidth="1"/>
    <col min="15874" max="15874" width="7.125" customWidth="1"/>
    <col min="15875" max="15875" width="13.125" customWidth="1"/>
    <col min="15876" max="15876" width="6.375" customWidth="1"/>
    <col min="15877" max="15877" width="6.875" customWidth="1"/>
    <col min="15878" max="15878" width="7.375" customWidth="1"/>
    <col min="15879" max="15879" width="6" customWidth="1"/>
    <col min="15880" max="15880" width="6.625" customWidth="1"/>
    <col min="15882" max="15882" width="5.75" customWidth="1"/>
    <col min="15883" max="15884" width="5.375" customWidth="1"/>
    <col min="15885" max="15885" width="6.625" customWidth="1"/>
    <col min="15886" max="15887" width="5.625" customWidth="1"/>
    <col min="15888" max="15888" width="5.125" customWidth="1"/>
    <col min="15889" max="15889" width="5.875" customWidth="1"/>
    <col min="15890" max="15890" width="8" customWidth="1"/>
    <col min="15891" max="15891" width="6.625" customWidth="1"/>
    <col min="15892" max="15892" width="7.375" customWidth="1"/>
    <col min="16129" max="16129" width="3.375" customWidth="1"/>
    <col min="16130" max="16130" width="7.125" customWidth="1"/>
    <col min="16131" max="16131" width="13.125" customWidth="1"/>
    <col min="16132" max="16132" width="6.375" customWidth="1"/>
    <col min="16133" max="16133" width="6.875" customWidth="1"/>
    <col min="16134" max="16134" width="7.375" customWidth="1"/>
    <col min="16135" max="16135" width="6" customWidth="1"/>
    <col min="16136" max="16136" width="6.625" customWidth="1"/>
    <col min="16138" max="16138" width="5.75" customWidth="1"/>
    <col min="16139" max="16140" width="5.375" customWidth="1"/>
    <col min="16141" max="16141" width="6.625" customWidth="1"/>
    <col min="16142" max="16143" width="5.625" customWidth="1"/>
    <col min="16144" max="16144" width="5.125" customWidth="1"/>
    <col min="16145" max="16145" width="5.875" customWidth="1"/>
    <col min="16146" max="16146" width="8" customWidth="1"/>
    <col min="16147" max="16147" width="6.625" customWidth="1"/>
    <col min="16148" max="16148" width="7.375" customWidth="1"/>
  </cols>
  <sheetData>
    <row r="1" spans="1:20" ht="21" x14ac:dyDescent="0.35">
      <c r="A1" s="439" t="s">
        <v>142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</row>
    <row r="2" spans="1:20" ht="21" x14ac:dyDescent="0.35">
      <c r="A2" s="440" t="s">
        <v>137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</row>
    <row r="3" spans="1:20" ht="15.75" x14ac:dyDescent="0.25">
      <c r="A3" s="112" t="s">
        <v>24</v>
      </c>
      <c r="B3" s="112" t="s">
        <v>138</v>
      </c>
      <c r="C3" s="436" t="s">
        <v>143</v>
      </c>
      <c r="D3" s="437"/>
      <c r="E3" s="437"/>
      <c r="F3" s="437"/>
      <c r="G3" s="438"/>
      <c r="H3" s="112" t="s">
        <v>144</v>
      </c>
      <c r="I3" s="436" t="s">
        <v>145</v>
      </c>
      <c r="J3" s="437"/>
      <c r="K3" s="437"/>
      <c r="L3" s="437"/>
      <c r="M3" s="438"/>
      <c r="N3" s="436" t="s">
        <v>141</v>
      </c>
      <c r="O3" s="437"/>
      <c r="P3" s="438"/>
      <c r="Q3" s="112" t="s">
        <v>144</v>
      </c>
      <c r="R3" s="112" t="s">
        <v>146</v>
      </c>
      <c r="S3" s="112" t="s">
        <v>147</v>
      </c>
      <c r="T3" s="112" t="s">
        <v>71</v>
      </c>
    </row>
    <row r="4" spans="1:20" ht="15.75" x14ac:dyDescent="0.25">
      <c r="A4" s="113"/>
      <c r="B4" s="113"/>
      <c r="C4" s="112" t="s">
        <v>139</v>
      </c>
      <c r="D4" s="436" t="s">
        <v>140</v>
      </c>
      <c r="E4" s="437"/>
      <c r="F4" s="438"/>
      <c r="G4" s="112" t="s">
        <v>148</v>
      </c>
      <c r="H4" s="113" t="s">
        <v>149</v>
      </c>
      <c r="I4" s="112" t="s">
        <v>139</v>
      </c>
      <c r="J4" s="436" t="s">
        <v>140</v>
      </c>
      <c r="K4" s="437"/>
      <c r="L4" s="438"/>
      <c r="M4" s="112" t="s">
        <v>148</v>
      </c>
      <c r="N4" s="112">
        <v>61</v>
      </c>
      <c r="O4" s="112">
        <v>62</v>
      </c>
      <c r="P4" s="112">
        <v>63</v>
      </c>
      <c r="Q4" s="113" t="s">
        <v>150</v>
      </c>
      <c r="R4" s="113" t="s">
        <v>151</v>
      </c>
      <c r="S4" s="113" t="s">
        <v>152</v>
      </c>
      <c r="T4" s="113" t="s">
        <v>153</v>
      </c>
    </row>
    <row r="5" spans="1:20" ht="15.75" x14ac:dyDescent="0.25">
      <c r="A5" s="114"/>
      <c r="B5" s="114"/>
      <c r="C5" s="114"/>
      <c r="D5" s="115">
        <v>58</v>
      </c>
      <c r="E5" s="115">
        <v>59</v>
      </c>
      <c r="F5" s="115">
        <v>60</v>
      </c>
      <c r="G5" s="114" t="s">
        <v>71</v>
      </c>
      <c r="H5" s="114" t="s">
        <v>154</v>
      </c>
      <c r="I5" s="114"/>
      <c r="J5" s="115">
        <v>61</v>
      </c>
      <c r="K5" s="115">
        <v>62</v>
      </c>
      <c r="L5" s="115">
        <v>63</v>
      </c>
      <c r="M5" s="114" t="s">
        <v>71</v>
      </c>
      <c r="N5" s="114" t="s">
        <v>154</v>
      </c>
      <c r="O5" s="114" t="s">
        <v>154</v>
      </c>
      <c r="P5" s="114" t="s">
        <v>154</v>
      </c>
      <c r="Q5" s="114" t="s">
        <v>154</v>
      </c>
      <c r="R5" s="114" t="s">
        <v>155</v>
      </c>
      <c r="S5" s="114"/>
      <c r="T5" s="116"/>
    </row>
    <row r="6" spans="1:20" ht="15.75" x14ac:dyDescent="0.25">
      <c r="A6" s="112">
        <v>1</v>
      </c>
      <c r="B6" s="117" t="s">
        <v>156</v>
      </c>
      <c r="C6" s="117" t="s">
        <v>157</v>
      </c>
      <c r="D6" s="117" t="s">
        <v>158</v>
      </c>
      <c r="E6" s="117"/>
      <c r="F6" s="117"/>
      <c r="G6" s="117"/>
      <c r="H6" s="118"/>
      <c r="I6" s="117" t="s">
        <v>157</v>
      </c>
      <c r="J6" s="117" t="s">
        <v>158</v>
      </c>
      <c r="K6" s="117"/>
      <c r="L6" s="117"/>
      <c r="M6" s="117"/>
      <c r="N6" s="118"/>
      <c r="O6" s="112"/>
      <c r="P6" s="112"/>
      <c r="Q6" s="112"/>
      <c r="R6" s="119"/>
      <c r="S6" s="112"/>
      <c r="T6" s="112" t="s">
        <v>159</v>
      </c>
    </row>
    <row r="7" spans="1:20" ht="15.75" x14ac:dyDescent="0.25">
      <c r="A7" s="113"/>
      <c r="B7" s="120"/>
      <c r="C7" s="120" t="s">
        <v>160</v>
      </c>
      <c r="D7" s="113">
        <v>16</v>
      </c>
      <c r="E7" s="113">
        <v>16</v>
      </c>
      <c r="F7" s="113">
        <v>16</v>
      </c>
      <c r="G7" s="113">
        <v>14</v>
      </c>
      <c r="H7" s="121">
        <v>27.2</v>
      </c>
      <c r="I7" s="120" t="s">
        <v>160</v>
      </c>
      <c r="J7" s="113">
        <v>16</v>
      </c>
      <c r="K7" s="113">
        <v>16</v>
      </c>
      <c r="L7" s="113">
        <v>16</v>
      </c>
      <c r="M7" s="113">
        <v>14</v>
      </c>
      <c r="N7" s="121">
        <v>28.95</v>
      </c>
      <c r="O7" s="121">
        <v>28.52</v>
      </c>
      <c r="P7" s="121">
        <v>28.09</v>
      </c>
      <c r="Q7" s="113" t="s">
        <v>2</v>
      </c>
      <c r="R7" s="122">
        <v>27000000</v>
      </c>
      <c r="S7" s="123" t="s">
        <v>2</v>
      </c>
      <c r="T7" s="113" t="s">
        <v>161</v>
      </c>
    </row>
    <row r="8" spans="1:20" ht="15.75" x14ac:dyDescent="0.25">
      <c r="A8" s="113"/>
      <c r="B8" s="120"/>
      <c r="C8" s="120" t="s">
        <v>162</v>
      </c>
      <c r="D8" s="120"/>
      <c r="E8" s="120"/>
      <c r="F8" s="120"/>
      <c r="G8" s="120"/>
      <c r="H8" s="120"/>
      <c r="I8" s="120" t="s">
        <v>162</v>
      </c>
      <c r="J8" s="120"/>
      <c r="K8" s="120"/>
      <c r="L8" s="120"/>
      <c r="M8" s="120"/>
      <c r="N8" s="120"/>
      <c r="O8" s="120"/>
      <c r="P8" s="120"/>
      <c r="Q8" s="120"/>
      <c r="R8" s="124"/>
      <c r="S8" s="124"/>
      <c r="T8" s="113" t="s">
        <v>45</v>
      </c>
    </row>
    <row r="9" spans="1:20" ht="15.75" x14ac:dyDescent="0.25">
      <c r="A9" s="113"/>
      <c r="B9" s="120"/>
      <c r="C9" s="120" t="s">
        <v>163</v>
      </c>
      <c r="D9" s="120" t="s">
        <v>164</v>
      </c>
      <c r="E9" s="120"/>
      <c r="F9" s="120"/>
      <c r="G9" s="120"/>
      <c r="H9" s="120"/>
      <c r="I9" s="120" t="s">
        <v>163</v>
      </c>
      <c r="J9" s="120" t="s">
        <v>164</v>
      </c>
      <c r="K9" s="120"/>
      <c r="L9" s="120"/>
      <c r="M9" s="120"/>
      <c r="N9" s="120"/>
      <c r="O9" s="120"/>
      <c r="P9" s="120"/>
      <c r="Q9" s="120"/>
      <c r="R9" s="124"/>
      <c r="S9" s="124"/>
      <c r="T9" s="113" t="s">
        <v>165</v>
      </c>
    </row>
    <row r="10" spans="1:20" ht="15.75" x14ac:dyDescent="0.25">
      <c r="A10" s="113"/>
      <c r="B10" s="120"/>
      <c r="C10" s="120" t="s">
        <v>166</v>
      </c>
      <c r="D10" s="113">
        <v>11</v>
      </c>
      <c r="E10" s="113">
        <v>11</v>
      </c>
      <c r="F10" s="113">
        <v>11</v>
      </c>
      <c r="G10" s="113">
        <v>11</v>
      </c>
      <c r="H10" s="120"/>
      <c r="I10" s="120" t="s">
        <v>166</v>
      </c>
      <c r="J10" s="113">
        <v>11</v>
      </c>
      <c r="K10" s="113">
        <v>11</v>
      </c>
      <c r="L10" s="113">
        <v>11</v>
      </c>
      <c r="M10" s="113">
        <v>11</v>
      </c>
      <c r="N10" s="120"/>
      <c r="O10" s="120"/>
      <c r="P10" s="120"/>
      <c r="Q10" s="120"/>
      <c r="R10" s="124"/>
      <c r="S10" s="124"/>
      <c r="T10" s="120"/>
    </row>
    <row r="11" spans="1:20" ht="15.75" x14ac:dyDescent="0.25">
      <c r="A11" s="113"/>
      <c r="B11" s="120"/>
      <c r="C11" s="120" t="s">
        <v>167</v>
      </c>
      <c r="D11" s="120"/>
      <c r="E11" s="120"/>
      <c r="F11" s="120"/>
      <c r="G11" s="120"/>
      <c r="H11" s="120"/>
      <c r="I11" s="120" t="s">
        <v>167</v>
      </c>
      <c r="J11" s="120"/>
      <c r="K11" s="120"/>
      <c r="L11" s="120"/>
      <c r="M11" s="120"/>
      <c r="N11" s="120"/>
      <c r="O11" s="120"/>
      <c r="P11" s="120"/>
      <c r="Q11" s="120"/>
      <c r="R11" s="124"/>
      <c r="S11" s="124"/>
      <c r="T11" s="120"/>
    </row>
    <row r="12" spans="1:20" ht="15.75" x14ac:dyDescent="0.25">
      <c r="A12" s="113"/>
      <c r="B12" s="120"/>
      <c r="C12" s="120" t="s">
        <v>168</v>
      </c>
      <c r="D12" s="120"/>
      <c r="E12" s="125"/>
      <c r="F12" s="125"/>
      <c r="G12" s="125"/>
      <c r="H12" s="120"/>
      <c r="I12" s="120" t="s">
        <v>168</v>
      </c>
      <c r="J12" s="125"/>
      <c r="K12" s="125"/>
      <c r="L12" s="125"/>
      <c r="M12" s="120"/>
      <c r="N12" s="120"/>
      <c r="O12" s="120"/>
      <c r="P12" s="120"/>
      <c r="Q12" s="120"/>
      <c r="R12" s="124"/>
      <c r="S12" s="124"/>
      <c r="T12" s="120"/>
    </row>
    <row r="13" spans="1:20" ht="15.75" x14ac:dyDescent="0.25">
      <c r="A13" s="113"/>
      <c r="B13" s="120"/>
      <c r="C13" s="120"/>
      <c r="D13" s="125"/>
      <c r="E13" s="125"/>
      <c r="F13" s="125"/>
      <c r="G13" s="125"/>
      <c r="H13" s="120"/>
      <c r="I13" s="120"/>
      <c r="J13" s="125"/>
      <c r="K13" s="125"/>
      <c r="L13" s="125"/>
      <c r="M13" s="120"/>
      <c r="N13" s="120"/>
      <c r="O13" s="120"/>
      <c r="P13" s="120"/>
      <c r="Q13" s="120"/>
      <c r="R13" s="124"/>
      <c r="S13" s="124"/>
      <c r="T13" s="120"/>
    </row>
    <row r="14" spans="1:20" ht="15.75" x14ac:dyDescent="0.25">
      <c r="A14" s="113"/>
      <c r="B14" s="120"/>
      <c r="C14" s="120"/>
      <c r="D14" s="125" t="s">
        <v>169</v>
      </c>
      <c r="E14" s="125"/>
      <c r="F14" s="125"/>
      <c r="G14" s="125"/>
      <c r="H14" s="120"/>
      <c r="I14" s="120"/>
      <c r="J14" s="125" t="s">
        <v>169</v>
      </c>
      <c r="K14" s="125"/>
      <c r="L14" s="125"/>
      <c r="M14" s="120"/>
      <c r="N14" s="120"/>
      <c r="O14" s="120"/>
      <c r="P14" s="120"/>
      <c r="Q14" s="120"/>
      <c r="R14" s="124"/>
      <c r="S14" s="124"/>
      <c r="T14" s="120"/>
    </row>
    <row r="15" spans="1:20" ht="15.75" x14ac:dyDescent="0.25">
      <c r="A15" s="113"/>
      <c r="B15" s="120"/>
      <c r="C15" s="120"/>
      <c r="D15" s="125" t="s">
        <v>170</v>
      </c>
      <c r="E15" s="125"/>
      <c r="F15" s="125"/>
      <c r="G15" s="125"/>
      <c r="H15" s="120"/>
      <c r="I15" s="120"/>
      <c r="J15" s="125" t="s">
        <v>170</v>
      </c>
      <c r="K15" s="125"/>
      <c r="L15" s="125"/>
      <c r="M15" s="120"/>
      <c r="N15" s="120"/>
      <c r="O15" s="120"/>
      <c r="P15" s="120"/>
      <c r="Q15" s="120"/>
      <c r="R15" s="124"/>
      <c r="S15" s="124"/>
      <c r="T15" s="120"/>
    </row>
    <row r="16" spans="1:20" ht="15.75" x14ac:dyDescent="0.25">
      <c r="A16" s="113"/>
      <c r="B16" s="120"/>
      <c r="C16" s="120"/>
      <c r="D16" s="125" t="s">
        <v>171</v>
      </c>
      <c r="E16" s="125"/>
      <c r="F16" s="125"/>
      <c r="G16" s="125"/>
      <c r="H16" s="120"/>
      <c r="I16" s="120"/>
      <c r="J16" s="125" t="s">
        <v>171</v>
      </c>
      <c r="K16" s="125"/>
      <c r="L16" s="125"/>
      <c r="M16" s="120"/>
      <c r="N16" s="120"/>
      <c r="O16" s="120"/>
      <c r="P16" s="120"/>
      <c r="Q16" s="120"/>
      <c r="R16" s="124"/>
      <c r="S16" s="124"/>
      <c r="T16" s="120"/>
    </row>
    <row r="17" spans="1:20" ht="15.75" x14ac:dyDescent="0.25">
      <c r="A17" s="113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4"/>
      <c r="S17" s="124"/>
      <c r="T17" s="120"/>
    </row>
    <row r="18" spans="1:20" ht="15.75" x14ac:dyDescent="0.25">
      <c r="A18" s="114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26"/>
    </row>
    <row r="19" spans="1:20" ht="15.75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28"/>
      <c r="S19" s="128"/>
      <c r="T19" s="128"/>
    </row>
    <row r="20" spans="1:20" ht="18.75" x14ac:dyDescent="0.3">
      <c r="A20" s="2"/>
      <c r="B20" s="2" t="s">
        <v>172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0" ht="18.75" x14ac:dyDescent="0.3">
      <c r="A21" s="2"/>
      <c r="B21" s="2"/>
      <c r="C21" s="2"/>
      <c r="D21" s="2"/>
      <c r="E21" s="2"/>
      <c r="F21" s="2"/>
      <c r="G21" s="2"/>
      <c r="H21" s="2" t="s">
        <v>173</v>
      </c>
      <c r="I21" s="2"/>
      <c r="J21" s="2"/>
      <c r="K21" s="2"/>
      <c r="L21" s="2"/>
      <c r="M21" s="2"/>
      <c r="N21" s="2"/>
      <c r="O21" s="2"/>
      <c r="P21" s="2"/>
      <c r="Q21" s="2"/>
    </row>
    <row r="22" spans="1:2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0" ht="18.7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0" ht="18.75" x14ac:dyDescent="0.3">
      <c r="A24" s="2"/>
      <c r="B24" s="2"/>
      <c r="C24" s="2"/>
      <c r="D24" s="2"/>
      <c r="E24" s="2" t="s">
        <v>174</v>
      </c>
      <c r="F24" s="2"/>
      <c r="G24" s="2"/>
      <c r="H24" s="2"/>
      <c r="I24" s="2"/>
      <c r="J24" s="2"/>
      <c r="K24" s="2"/>
      <c r="L24" s="2" t="s">
        <v>174</v>
      </c>
      <c r="M24" s="2"/>
      <c r="N24" s="2"/>
      <c r="O24" s="2"/>
      <c r="P24" s="2"/>
      <c r="Q24" s="2"/>
    </row>
    <row r="25" spans="1:20" ht="18.75" x14ac:dyDescent="0.3">
      <c r="A25" s="2"/>
      <c r="B25" s="2"/>
      <c r="C25" s="2"/>
      <c r="D25" s="2"/>
      <c r="E25" s="2"/>
      <c r="F25" s="2" t="s">
        <v>175</v>
      </c>
      <c r="G25" s="2"/>
      <c r="H25" s="2"/>
      <c r="I25" s="2"/>
      <c r="J25" s="2"/>
      <c r="K25" s="2"/>
      <c r="L25" s="2"/>
      <c r="M25" s="2" t="s">
        <v>176</v>
      </c>
      <c r="N25" s="2"/>
      <c r="O25" s="2"/>
      <c r="P25" s="2"/>
      <c r="Q25" s="2"/>
    </row>
    <row r="26" spans="1:20" ht="18.75" x14ac:dyDescent="0.3">
      <c r="A26" s="2"/>
      <c r="B26" s="2"/>
      <c r="C26" s="2"/>
      <c r="D26" s="2"/>
      <c r="E26" s="2" t="s">
        <v>177</v>
      </c>
      <c r="F26" s="2"/>
      <c r="G26" s="2"/>
      <c r="H26" s="2"/>
      <c r="I26" s="2"/>
      <c r="J26" s="2"/>
      <c r="K26" s="2"/>
      <c r="L26" s="2" t="s">
        <v>178</v>
      </c>
      <c r="M26" s="2"/>
      <c r="N26" s="2"/>
      <c r="O26" s="2"/>
      <c r="P26" s="2"/>
      <c r="Q26" s="2"/>
    </row>
    <row r="27" spans="1:20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179</v>
      </c>
      <c r="N27" s="2"/>
      <c r="O27" s="2"/>
      <c r="P27" s="2"/>
      <c r="Q27" s="2"/>
    </row>
    <row r="28" spans="1:2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0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7">
    <mergeCell ref="D4:F4"/>
    <mergeCell ref="J4:L4"/>
    <mergeCell ref="A1:T1"/>
    <mergeCell ref="A2:T2"/>
    <mergeCell ref="C3:G3"/>
    <mergeCell ref="I3:M3"/>
    <mergeCell ref="N3:P3"/>
  </mergeCells>
  <pageMargins left="0.24" right="0.2" top="0.39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130" zoomScaleNormal="130" workbookViewId="0">
      <selection activeCell="T23" sqref="T23"/>
    </sheetView>
  </sheetViews>
  <sheetFormatPr defaultRowHeight="14.25" x14ac:dyDescent="0.2"/>
  <cols>
    <col min="1" max="1" width="3.375" customWidth="1"/>
    <col min="2" max="2" width="7.125" customWidth="1"/>
    <col min="3" max="3" width="13.125" customWidth="1"/>
    <col min="4" max="4" width="6.375" customWidth="1"/>
    <col min="5" max="5" width="6.875" customWidth="1"/>
    <col min="6" max="6" width="7.375" customWidth="1"/>
    <col min="7" max="7" width="6" customWidth="1"/>
    <col min="8" max="8" width="7.625" customWidth="1"/>
    <col min="10" max="10" width="5.75" customWidth="1"/>
    <col min="11" max="12" width="5.375" customWidth="1"/>
    <col min="13" max="13" width="6.625" customWidth="1"/>
    <col min="14" max="15" width="5.625" customWidth="1"/>
    <col min="16" max="16" width="5.125" customWidth="1"/>
    <col min="17" max="17" width="7.375" customWidth="1"/>
    <col min="18" max="18" width="8" customWidth="1"/>
    <col min="19" max="19" width="9" customWidth="1"/>
    <col min="20" max="20" width="9.25" customWidth="1"/>
    <col min="257" max="257" width="3.375" customWidth="1"/>
    <col min="258" max="258" width="7.125" customWidth="1"/>
    <col min="259" max="259" width="13.125" customWidth="1"/>
    <col min="260" max="260" width="6.375" customWidth="1"/>
    <col min="261" max="261" width="6.875" customWidth="1"/>
    <col min="262" max="262" width="7.375" customWidth="1"/>
    <col min="263" max="263" width="6" customWidth="1"/>
    <col min="264" max="264" width="6.625" customWidth="1"/>
    <col min="266" max="266" width="5.75" customWidth="1"/>
    <col min="267" max="268" width="5.375" customWidth="1"/>
    <col min="269" max="269" width="6.625" customWidth="1"/>
    <col min="270" max="271" width="5.625" customWidth="1"/>
    <col min="272" max="272" width="5.125" customWidth="1"/>
    <col min="273" max="273" width="5.875" customWidth="1"/>
    <col min="274" max="274" width="8" customWidth="1"/>
    <col min="275" max="275" width="6.625" customWidth="1"/>
    <col min="276" max="276" width="7.375" customWidth="1"/>
    <col min="513" max="513" width="3.375" customWidth="1"/>
    <col min="514" max="514" width="7.125" customWidth="1"/>
    <col min="515" max="515" width="13.125" customWidth="1"/>
    <col min="516" max="516" width="6.375" customWidth="1"/>
    <col min="517" max="517" width="6.875" customWidth="1"/>
    <col min="518" max="518" width="7.375" customWidth="1"/>
    <col min="519" max="519" width="6" customWidth="1"/>
    <col min="520" max="520" width="6.625" customWidth="1"/>
    <col min="522" max="522" width="5.75" customWidth="1"/>
    <col min="523" max="524" width="5.375" customWidth="1"/>
    <col min="525" max="525" width="6.625" customWidth="1"/>
    <col min="526" max="527" width="5.625" customWidth="1"/>
    <col min="528" max="528" width="5.125" customWidth="1"/>
    <col min="529" max="529" width="5.875" customWidth="1"/>
    <col min="530" max="530" width="8" customWidth="1"/>
    <col min="531" max="531" width="6.625" customWidth="1"/>
    <col min="532" max="532" width="7.375" customWidth="1"/>
    <col min="769" max="769" width="3.375" customWidth="1"/>
    <col min="770" max="770" width="7.125" customWidth="1"/>
    <col min="771" max="771" width="13.125" customWidth="1"/>
    <col min="772" max="772" width="6.375" customWidth="1"/>
    <col min="773" max="773" width="6.875" customWidth="1"/>
    <col min="774" max="774" width="7.375" customWidth="1"/>
    <col min="775" max="775" width="6" customWidth="1"/>
    <col min="776" max="776" width="6.625" customWidth="1"/>
    <col min="778" max="778" width="5.75" customWidth="1"/>
    <col min="779" max="780" width="5.375" customWidth="1"/>
    <col min="781" max="781" width="6.625" customWidth="1"/>
    <col min="782" max="783" width="5.625" customWidth="1"/>
    <col min="784" max="784" width="5.125" customWidth="1"/>
    <col min="785" max="785" width="5.875" customWidth="1"/>
    <col min="786" max="786" width="8" customWidth="1"/>
    <col min="787" max="787" width="6.625" customWidth="1"/>
    <col min="788" max="788" width="7.375" customWidth="1"/>
    <col min="1025" max="1025" width="3.375" customWidth="1"/>
    <col min="1026" max="1026" width="7.125" customWidth="1"/>
    <col min="1027" max="1027" width="13.125" customWidth="1"/>
    <col min="1028" max="1028" width="6.375" customWidth="1"/>
    <col min="1029" max="1029" width="6.875" customWidth="1"/>
    <col min="1030" max="1030" width="7.375" customWidth="1"/>
    <col min="1031" max="1031" width="6" customWidth="1"/>
    <col min="1032" max="1032" width="6.625" customWidth="1"/>
    <col min="1034" max="1034" width="5.75" customWidth="1"/>
    <col min="1035" max="1036" width="5.375" customWidth="1"/>
    <col min="1037" max="1037" width="6.625" customWidth="1"/>
    <col min="1038" max="1039" width="5.625" customWidth="1"/>
    <col min="1040" max="1040" width="5.125" customWidth="1"/>
    <col min="1041" max="1041" width="5.875" customWidth="1"/>
    <col min="1042" max="1042" width="8" customWidth="1"/>
    <col min="1043" max="1043" width="6.625" customWidth="1"/>
    <col min="1044" max="1044" width="7.375" customWidth="1"/>
    <col min="1281" max="1281" width="3.375" customWidth="1"/>
    <col min="1282" max="1282" width="7.125" customWidth="1"/>
    <col min="1283" max="1283" width="13.125" customWidth="1"/>
    <col min="1284" max="1284" width="6.375" customWidth="1"/>
    <col min="1285" max="1285" width="6.875" customWidth="1"/>
    <col min="1286" max="1286" width="7.375" customWidth="1"/>
    <col min="1287" max="1287" width="6" customWidth="1"/>
    <col min="1288" max="1288" width="6.625" customWidth="1"/>
    <col min="1290" max="1290" width="5.75" customWidth="1"/>
    <col min="1291" max="1292" width="5.375" customWidth="1"/>
    <col min="1293" max="1293" width="6.625" customWidth="1"/>
    <col min="1294" max="1295" width="5.625" customWidth="1"/>
    <col min="1296" max="1296" width="5.125" customWidth="1"/>
    <col min="1297" max="1297" width="5.875" customWidth="1"/>
    <col min="1298" max="1298" width="8" customWidth="1"/>
    <col min="1299" max="1299" width="6.625" customWidth="1"/>
    <col min="1300" max="1300" width="7.375" customWidth="1"/>
    <col min="1537" max="1537" width="3.375" customWidth="1"/>
    <col min="1538" max="1538" width="7.125" customWidth="1"/>
    <col min="1539" max="1539" width="13.125" customWidth="1"/>
    <col min="1540" max="1540" width="6.375" customWidth="1"/>
    <col min="1541" max="1541" width="6.875" customWidth="1"/>
    <col min="1542" max="1542" width="7.375" customWidth="1"/>
    <col min="1543" max="1543" width="6" customWidth="1"/>
    <col min="1544" max="1544" width="6.625" customWidth="1"/>
    <col min="1546" max="1546" width="5.75" customWidth="1"/>
    <col min="1547" max="1548" width="5.375" customWidth="1"/>
    <col min="1549" max="1549" width="6.625" customWidth="1"/>
    <col min="1550" max="1551" width="5.625" customWidth="1"/>
    <col min="1552" max="1552" width="5.125" customWidth="1"/>
    <col min="1553" max="1553" width="5.875" customWidth="1"/>
    <col min="1554" max="1554" width="8" customWidth="1"/>
    <col min="1555" max="1555" width="6.625" customWidth="1"/>
    <col min="1556" max="1556" width="7.375" customWidth="1"/>
    <col min="1793" max="1793" width="3.375" customWidth="1"/>
    <col min="1794" max="1794" width="7.125" customWidth="1"/>
    <col min="1795" max="1795" width="13.125" customWidth="1"/>
    <col min="1796" max="1796" width="6.375" customWidth="1"/>
    <col min="1797" max="1797" width="6.875" customWidth="1"/>
    <col min="1798" max="1798" width="7.375" customWidth="1"/>
    <col min="1799" max="1799" width="6" customWidth="1"/>
    <col min="1800" max="1800" width="6.625" customWidth="1"/>
    <col min="1802" max="1802" width="5.75" customWidth="1"/>
    <col min="1803" max="1804" width="5.375" customWidth="1"/>
    <col min="1805" max="1805" width="6.625" customWidth="1"/>
    <col min="1806" max="1807" width="5.625" customWidth="1"/>
    <col min="1808" max="1808" width="5.125" customWidth="1"/>
    <col min="1809" max="1809" width="5.875" customWidth="1"/>
    <col min="1810" max="1810" width="8" customWidth="1"/>
    <col min="1811" max="1811" width="6.625" customWidth="1"/>
    <col min="1812" max="1812" width="7.375" customWidth="1"/>
    <col min="2049" max="2049" width="3.375" customWidth="1"/>
    <col min="2050" max="2050" width="7.125" customWidth="1"/>
    <col min="2051" max="2051" width="13.125" customWidth="1"/>
    <col min="2052" max="2052" width="6.375" customWidth="1"/>
    <col min="2053" max="2053" width="6.875" customWidth="1"/>
    <col min="2054" max="2054" width="7.375" customWidth="1"/>
    <col min="2055" max="2055" width="6" customWidth="1"/>
    <col min="2056" max="2056" width="6.625" customWidth="1"/>
    <col min="2058" max="2058" width="5.75" customWidth="1"/>
    <col min="2059" max="2060" width="5.375" customWidth="1"/>
    <col min="2061" max="2061" width="6.625" customWidth="1"/>
    <col min="2062" max="2063" width="5.625" customWidth="1"/>
    <col min="2064" max="2064" width="5.125" customWidth="1"/>
    <col min="2065" max="2065" width="5.875" customWidth="1"/>
    <col min="2066" max="2066" width="8" customWidth="1"/>
    <col min="2067" max="2067" width="6.625" customWidth="1"/>
    <col min="2068" max="2068" width="7.375" customWidth="1"/>
    <col min="2305" max="2305" width="3.375" customWidth="1"/>
    <col min="2306" max="2306" width="7.125" customWidth="1"/>
    <col min="2307" max="2307" width="13.125" customWidth="1"/>
    <col min="2308" max="2308" width="6.375" customWidth="1"/>
    <col min="2309" max="2309" width="6.875" customWidth="1"/>
    <col min="2310" max="2310" width="7.375" customWidth="1"/>
    <col min="2311" max="2311" width="6" customWidth="1"/>
    <col min="2312" max="2312" width="6.625" customWidth="1"/>
    <col min="2314" max="2314" width="5.75" customWidth="1"/>
    <col min="2315" max="2316" width="5.375" customWidth="1"/>
    <col min="2317" max="2317" width="6.625" customWidth="1"/>
    <col min="2318" max="2319" width="5.625" customWidth="1"/>
    <col min="2320" max="2320" width="5.125" customWidth="1"/>
    <col min="2321" max="2321" width="5.875" customWidth="1"/>
    <col min="2322" max="2322" width="8" customWidth="1"/>
    <col min="2323" max="2323" width="6.625" customWidth="1"/>
    <col min="2324" max="2324" width="7.375" customWidth="1"/>
    <col min="2561" max="2561" width="3.375" customWidth="1"/>
    <col min="2562" max="2562" width="7.125" customWidth="1"/>
    <col min="2563" max="2563" width="13.125" customWidth="1"/>
    <col min="2564" max="2564" width="6.375" customWidth="1"/>
    <col min="2565" max="2565" width="6.875" customWidth="1"/>
    <col min="2566" max="2566" width="7.375" customWidth="1"/>
    <col min="2567" max="2567" width="6" customWidth="1"/>
    <col min="2568" max="2568" width="6.625" customWidth="1"/>
    <col min="2570" max="2570" width="5.75" customWidth="1"/>
    <col min="2571" max="2572" width="5.375" customWidth="1"/>
    <col min="2573" max="2573" width="6.625" customWidth="1"/>
    <col min="2574" max="2575" width="5.625" customWidth="1"/>
    <col min="2576" max="2576" width="5.125" customWidth="1"/>
    <col min="2577" max="2577" width="5.875" customWidth="1"/>
    <col min="2578" max="2578" width="8" customWidth="1"/>
    <col min="2579" max="2579" width="6.625" customWidth="1"/>
    <col min="2580" max="2580" width="7.375" customWidth="1"/>
    <col min="2817" max="2817" width="3.375" customWidth="1"/>
    <col min="2818" max="2818" width="7.125" customWidth="1"/>
    <col min="2819" max="2819" width="13.125" customWidth="1"/>
    <col min="2820" max="2820" width="6.375" customWidth="1"/>
    <col min="2821" max="2821" width="6.875" customWidth="1"/>
    <col min="2822" max="2822" width="7.375" customWidth="1"/>
    <col min="2823" max="2823" width="6" customWidth="1"/>
    <col min="2824" max="2824" width="6.625" customWidth="1"/>
    <col min="2826" max="2826" width="5.75" customWidth="1"/>
    <col min="2827" max="2828" width="5.375" customWidth="1"/>
    <col min="2829" max="2829" width="6.625" customWidth="1"/>
    <col min="2830" max="2831" width="5.625" customWidth="1"/>
    <col min="2832" max="2832" width="5.125" customWidth="1"/>
    <col min="2833" max="2833" width="5.875" customWidth="1"/>
    <col min="2834" max="2834" width="8" customWidth="1"/>
    <col min="2835" max="2835" width="6.625" customWidth="1"/>
    <col min="2836" max="2836" width="7.375" customWidth="1"/>
    <col min="3073" max="3073" width="3.375" customWidth="1"/>
    <col min="3074" max="3074" width="7.125" customWidth="1"/>
    <col min="3075" max="3075" width="13.125" customWidth="1"/>
    <col min="3076" max="3076" width="6.375" customWidth="1"/>
    <col min="3077" max="3077" width="6.875" customWidth="1"/>
    <col min="3078" max="3078" width="7.375" customWidth="1"/>
    <col min="3079" max="3079" width="6" customWidth="1"/>
    <col min="3080" max="3080" width="6.625" customWidth="1"/>
    <col min="3082" max="3082" width="5.75" customWidth="1"/>
    <col min="3083" max="3084" width="5.375" customWidth="1"/>
    <col min="3085" max="3085" width="6.625" customWidth="1"/>
    <col min="3086" max="3087" width="5.625" customWidth="1"/>
    <col min="3088" max="3088" width="5.125" customWidth="1"/>
    <col min="3089" max="3089" width="5.875" customWidth="1"/>
    <col min="3090" max="3090" width="8" customWidth="1"/>
    <col min="3091" max="3091" width="6.625" customWidth="1"/>
    <col min="3092" max="3092" width="7.375" customWidth="1"/>
    <col min="3329" max="3329" width="3.375" customWidth="1"/>
    <col min="3330" max="3330" width="7.125" customWidth="1"/>
    <col min="3331" max="3331" width="13.125" customWidth="1"/>
    <col min="3332" max="3332" width="6.375" customWidth="1"/>
    <col min="3333" max="3333" width="6.875" customWidth="1"/>
    <col min="3334" max="3334" width="7.375" customWidth="1"/>
    <col min="3335" max="3335" width="6" customWidth="1"/>
    <col min="3336" max="3336" width="6.625" customWidth="1"/>
    <col min="3338" max="3338" width="5.75" customWidth="1"/>
    <col min="3339" max="3340" width="5.375" customWidth="1"/>
    <col min="3341" max="3341" width="6.625" customWidth="1"/>
    <col min="3342" max="3343" width="5.625" customWidth="1"/>
    <col min="3344" max="3344" width="5.125" customWidth="1"/>
    <col min="3345" max="3345" width="5.875" customWidth="1"/>
    <col min="3346" max="3346" width="8" customWidth="1"/>
    <col min="3347" max="3347" width="6.625" customWidth="1"/>
    <col min="3348" max="3348" width="7.375" customWidth="1"/>
    <col min="3585" max="3585" width="3.375" customWidth="1"/>
    <col min="3586" max="3586" width="7.125" customWidth="1"/>
    <col min="3587" max="3587" width="13.125" customWidth="1"/>
    <col min="3588" max="3588" width="6.375" customWidth="1"/>
    <col min="3589" max="3589" width="6.875" customWidth="1"/>
    <col min="3590" max="3590" width="7.375" customWidth="1"/>
    <col min="3591" max="3591" width="6" customWidth="1"/>
    <col min="3592" max="3592" width="6.625" customWidth="1"/>
    <col min="3594" max="3594" width="5.75" customWidth="1"/>
    <col min="3595" max="3596" width="5.375" customWidth="1"/>
    <col min="3597" max="3597" width="6.625" customWidth="1"/>
    <col min="3598" max="3599" width="5.625" customWidth="1"/>
    <col min="3600" max="3600" width="5.125" customWidth="1"/>
    <col min="3601" max="3601" width="5.875" customWidth="1"/>
    <col min="3602" max="3602" width="8" customWidth="1"/>
    <col min="3603" max="3603" width="6.625" customWidth="1"/>
    <col min="3604" max="3604" width="7.375" customWidth="1"/>
    <col min="3841" max="3841" width="3.375" customWidth="1"/>
    <col min="3842" max="3842" width="7.125" customWidth="1"/>
    <col min="3843" max="3843" width="13.125" customWidth="1"/>
    <col min="3844" max="3844" width="6.375" customWidth="1"/>
    <col min="3845" max="3845" width="6.875" customWidth="1"/>
    <col min="3846" max="3846" width="7.375" customWidth="1"/>
    <col min="3847" max="3847" width="6" customWidth="1"/>
    <col min="3848" max="3848" width="6.625" customWidth="1"/>
    <col min="3850" max="3850" width="5.75" customWidth="1"/>
    <col min="3851" max="3852" width="5.375" customWidth="1"/>
    <col min="3853" max="3853" width="6.625" customWidth="1"/>
    <col min="3854" max="3855" width="5.625" customWidth="1"/>
    <col min="3856" max="3856" width="5.125" customWidth="1"/>
    <col min="3857" max="3857" width="5.875" customWidth="1"/>
    <col min="3858" max="3858" width="8" customWidth="1"/>
    <col min="3859" max="3859" width="6.625" customWidth="1"/>
    <col min="3860" max="3860" width="7.375" customWidth="1"/>
    <col min="4097" max="4097" width="3.375" customWidth="1"/>
    <col min="4098" max="4098" width="7.125" customWidth="1"/>
    <col min="4099" max="4099" width="13.125" customWidth="1"/>
    <col min="4100" max="4100" width="6.375" customWidth="1"/>
    <col min="4101" max="4101" width="6.875" customWidth="1"/>
    <col min="4102" max="4102" width="7.375" customWidth="1"/>
    <col min="4103" max="4103" width="6" customWidth="1"/>
    <col min="4104" max="4104" width="6.625" customWidth="1"/>
    <col min="4106" max="4106" width="5.75" customWidth="1"/>
    <col min="4107" max="4108" width="5.375" customWidth="1"/>
    <col min="4109" max="4109" width="6.625" customWidth="1"/>
    <col min="4110" max="4111" width="5.625" customWidth="1"/>
    <col min="4112" max="4112" width="5.125" customWidth="1"/>
    <col min="4113" max="4113" width="5.875" customWidth="1"/>
    <col min="4114" max="4114" width="8" customWidth="1"/>
    <col min="4115" max="4115" width="6.625" customWidth="1"/>
    <col min="4116" max="4116" width="7.375" customWidth="1"/>
    <col min="4353" max="4353" width="3.375" customWidth="1"/>
    <col min="4354" max="4354" width="7.125" customWidth="1"/>
    <col min="4355" max="4355" width="13.125" customWidth="1"/>
    <col min="4356" max="4356" width="6.375" customWidth="1"/>
    <col min="4357" max="4357" width="6.875" customWidth="1"/>
    <col min="4358" max="4358" width="7.375" customWidth="1"/>
    <col min="4359" max="4359" width="6" customWidth="1"/>
    <col min="4360" max="4360" width="6.625" customWidth="1"/>
    <col min="4362" max="4362" width="5.75" customWidth="1"/>
    <col min="4363" max="4364" width="5.375" customWidth="1"/>
    <col min="4365" max="4365" width="6.625" customWidth="1"/>
    <col min="4366" max="4367" width="5.625" customWidth="1"/>
    <col min="4368" max="4368" width="5.125" customWidth="1"/>
    <col min="4369" max="4369" width="5.875" customWidth="1"/>
    <col min="4370" max="4370" width="8" customWidth="1"/>
    <col min="4371" max="4371" width="6.625" customWidth="1"/>
    <col min="4372" max="4372" width="7.375" customWidth="1"/>
    <col min="4609" max="4609" width="3.375" customWidth="1"/>
    <col min="4610" max="4610" width="7.125" customWidth="1"/>
    <col min="4611" max="4611" width="13.125" customWidth="1"/>
    <col min="4612" max="4612" width="6.375" customWidth="1"/>
    <col min="4613" max="4613" width="6.875" customWidth="1"/>
    <col min="4614" max="4614" width="7.375" customWidth="1"/>
    <col min="4615" max="4615" width="6" customWidth="1"/>
    <col min="4616" max="4616" width="6.625" customWidth="1"/>
    <col min="4618" max="4618" width="5.75" customWidth="1"/>
    <col min="4619" max="4620" width="5.375" customWidth="1"/>
    <col min="4621" max="4621" width="6.625" customWidth="1"/>
    <col min="4622" max="4623" width="5.625" customWidth="1"/>
    <col min="4624" max="4624" width="5.125" customWidth="1"/>
    <col min="4625" max="4625" width="5.875" customWidth="1"/>
    <col min="4626" max="4626" width="8" customWidth="1"/>
    <col min="4627" max="4627" width="6.625" customWidth="1"/>
    <col min="4628" max="4628" width="7.375" customWidth="1"/>
    <col min="4865" max="4865" width="3.375" customWidth="1"/>
    <col min="4866" max="4866" width="7.125" customWidth="1"/>
    <col min="4867" max="4867" width="13.125" customWidth="1"/>
    <col min="4868" max="4868" width="6.375" customWidth="1"/>
    <col min="4869" max="4869" width="6.875" customWidth="1"/>
    <col min="4870" max="4870" width="7.375" customWidth="1"/>
    <col min="4871" max="4871" width="6" customWidth="1"/>
    <col min="4872" max="4872" width="6.625" customWidth="1"/>
    <col min="4874" max="4874" width="5.75" customWidth="1"/>
    <col min="4875" max="4876" width="5.375" customWidth="1"/>
    <col min="4877" max="4877" width="6.625" customWidth="1"/>
    <col min="4878" max="4879" width="5.625" customWidth="1"/>
    <col min="4880" max="4880" width="5.125" customWidth="1"/>
    <col min="4881" max="4881" width="5.875" customWidth="1"/>
    <col min="4882" max="4882" width="8" customWidth="1"/>
    <col min="4883" max="4883" width="6.625" customWidth="1"/>
    <col min="4884" max="4884" width="7.375" customWidth="1"/>
    <col min="5121" max="5121" width="3.375" customWidth="1"/>
    <col min="5122" max="5122" width="7.125" customWidth="1"/>
    <col min="5123" max="5123" width="13.125" customWidth="1"/>
    <col min="5124" max="5124" width="6.375" customWidth="1"/>
    <col min="5125" max="5125" width="6.875" customWidth="1"/>
    <col min="5126" max="5126" width="7.375" customWidth="1"/>
    <col min="5127" max="5127" width="6" customWidth="1"/>
    <col min="5128" max="5128" width="6.625" customWidth="1"/>
    <col min="5130" max="5130" width="5.75" customWidth="1"/>
    <col min="5131" max="5132" width="5.375" customWidth="1"/>
    <col min="5133" max="5133" width="6.625" customWidth="1"/>
    <col min="5134" max="5135" width="5.625" customWidth="1"/>
    <col min="5136" max="5136" width="5.125" customWidth="1"/>
    <col min="5137" max="5137" width="5.875" customWidth="1"/>
    <col min="5138" max="5138" width="8" customWidth="1"/>
    <col min="5139" max="5139" width="6.625" customWidth="1"/>
    <col min="5140" max="5140" width="7.375" customWidth="1"/>
    <col min="5377" max="5377" width="3.375" customWidth="1"/>
    <col min="5378" max="5378" width="7.125" customWidth="1"/>
    <col min="5379" max="5379" width="13.125" customWidth="1"/>
    <col min="5380" max="5380" width="6.375" customWidth="1"/>
    <col min="5381" max="5381" width="6.875" customWidth="1"/>
    <col min="5382" max="5382" width="7.375" customWidth="1"/>
    <col min="5383" max="5383" width="6" customWidth="1"/>
    <col min="5384" max="5384" width="6.625" customWidth="1"/>
    <col min="5386" max="5386" width="5.75" customWidth="1"/>
    <col min="5387" max="5388" width="5.375" customWidth="1"/>
    <col min="5389" max="5389" width="6.625" customWidth="1"/>
    <col min="5390" max="5391" width="5.625" customWidth="1"/>
    <col min="5392" max="5392" width="5.125" customWidth="1"/>
    <col min="5393" max="5393" width="5.875" customWidth="1"/>
    <col min="5394" max="5394" width="8" customWidth="1"/>
    <col min="5395" max="5395" width="6.625" customWidth="1"/>
    <col min="5396" max="5396" width="7.375" customWidth="1"/>
    <col min="5633" max="5633" width="3.375" customWidth="1"/>
    <col min="5634" max="5634" width="7.125" customWidth="1"/>
    <col min="5635" max="5635" width="13.125" customWidth="1"/>
    <col min="5636" max="5636" width="6.375" customWidth="1"/>
    <col min="5637" max="5637" width="6.875" customWidth="1"/>
    <col min="5638" max="5638" width="7.375" customWidth="1"/>
    <col min="5639" max="5639" width="6" customWidth="1"/>
    <col min="5640" max="5640" width="6.625" customWidth="1"/>
    <col min="5642" max="5642" width="5.75" customWidth="1"/>
    <col min="5643" max="5644" width="5.375" customWidth="1"/>
    <col min="5645" max="5645" width="6.625" customWidth="1"/>
    <col min="5646" max="5647" width="5.625" customWidth="1"/>
    <col min="5648" max="5648" width="5.125" customWidth="1"/>
    <col min="5649" max="5649" width="5.875" customWidth="1"/>
    <col min="5650" max="5650" width="8" customWidth="1"/>
    <col min="5651" max="5651" width="6.625" customWidth="1"/>
    <col min="5652" max="5652" width="7.375" customWidth="1"/>
    <col min="5889" max="5889" width="3.375" customWidth="1"/>
    <col min="5890" max="5890" width="7.125" customWidth="1"/>
    <col min="5891" max="5891" width="13.125" customWidth="1"/>
    <col min="5892" max="5892" width="6.375" customWidth="1"/>
    <col min="5893" max="5893" width="6.875" customWidth="1"/>
    <col min="5894" max="5894" width="7.375" customWidth="1"/>
    <col min="5895" max="5895" width="6" customWidth="1"/>
    <col min="5896" max="5896" width="6.625" customWidth="1"/>
    <col min="5898" max="5898" width="5.75" customWidth="1"/>
    <col min="5899" max="5900" width="5.375" customWidth="1"/>
    <col min="5901" max="5901" width="6.625" customWidth="1"/>
    <col min="5902" max="5903" width="5.625" customWidth="1"/>
    <col min="5904" max="5904" width="5.125" customWidth="1"/>
    <col min="5905" max="5905" width="5.875" customWidth="1"/>
    <col min="5906" max="5906" width="8" customWidth="1"/>
    <col min="5907" max="5907" width="6.625" customWidth="1"/>
    <col min="5908" max="5908" width="7.375" customWidth="1"/>
    <col min="6145" max="6145" width="3.375" customWidth="1"/>
    <col min="6146" max="6146" width="7.125" customWidth="1"/>
    <col min="6147" max="6147" width="13.125" customWidth="1"/>
    <col min="6148" max="6148" width="6.375" customWidth="1"/>
    <col min="6149" max="6149" width="6.875" customWidth="1"/>
    <col min="6150" max="6150" width="7.375" customWidth="1"/>
    <col min="6151" max="6151" width="6" customWidth="1"/>
    <col min="6152" max="6152" width="6.625" customWidth="1"/>
    <col min="6154" max="6154" width="5.75" customWidth="1"/>
    <col min="6155" max="6156" width="5.375" customWidth="1"/>
    <col min="6157" max="6157" width="6.625" customWidth="1"/>
    <col min="6158" max="6159" width="5.625" customWidth="1"/>
    <col min="6160" max="6160" width="5.125" customWidth="1"/>
    <col min="6161" max="6161" width="5.875" customWidth="1"/>
    <col min="6162" max="6162" width="8" customWidth="1"/>
    <col min="6163" max="6163" width="6.625" customWidth="1"/>
    <col min="6164" max="6164" width="7.375" customWidth="1"/>
    <col min="6401" max="6401" width="3.375" customWidth="1"/>
    <col min="6402" max="6402" width="7.125" customWidth="1"/>
    <col min="6403" max="6403" width="13.125" customWidth="1"/>
    <col min="6404" max="6404" width="6.375" customWidth="1"/>
    <col min="6405" max="6405" width="6.875" customWidth="1"/>
    <col min="6406" max="6406" width="7.375" customWidth="1"/>
    <col min="6407" max="6407" width="6" customWidth="1"/>
    <col min="6408" max="6408" width="6.625" customWidth="1"/>
    <col min="6410" max="6410" width="5.75" customWidth="1"/>
    <col min="6411" max="6412" width="5.375" customWidth="1"/>
    <col min="6413" max="6413" width="6.625" customWidth="1"/>
    <col min="6414" max="6415" width="5.625" customWidth="1"/>
    <col min="6416" max="6416" width="5.125" customWidth="1"/>
    <col min="6417" max="6417" width="5.875" customWidth="1"/>
    <col min="6418" max="6418" width="8" customWidth="1"/>
    <col min="6419" max="6419" width="6.625" customWidth="1"/>
    <col min="6420" max="6420" width="7.375" customWidth="1"/>
    <col min="6657" max="6657" width="3.375" customWidth="1"/>
    <col min="6658" max="6658" width="7.125" customWidth="1"/>
    <col min="6659" max="6659" width="13.125" customWidth="1"/>
    <col min="6660" max="6660" width="6.375" customWidth="1"/>
    <col min="6661" max="6661" width="6.875" customWidth="1"/>
    <col min="6662" max="6662" width="7.375" customWidth="1"/>
    <col min="6663" max="6663" width="6" customWidth="1"/>
    <col min="6664" max="6664" width="6.625" customWidth="1"/>
    <col min="6666" max="6666" width="5.75" customWidth="1"/>
    <col min="6667" max="6668" width="5.375" customWidth="1"/>
    <col min="6669" max="6669" width="6.625" customWidth="1"/>
    <col min="6670" max="6671" width="5.625" customWidth="1"/>
    <col min="6672" max="6672" width="5.125" customWidth="1"/>
    <col min="6673" max="6673" width="5.875" customWidth="1"/>
    <col min="6674" max="6674" width="8" customWidth="1"/>
    <col min="6675" max="6675" width="6.625" customWidth="1"/>
    <col min="6676" max="6676" width="7.375" customWidth="1"/>
    <col min="6913" max="6913" width="3.375" customWidth="1"/>
    <col min="6914" max="6914" width="7.125" customWidth="1"/>
    <col min="6915" max="6915" width="13.125" customWidth="1"/>
    <col min="6916" max="6916" width="6.375" customWidth="1"/>
    <col min="6917" max="6917" width="6.875" customWidth="1"/>
    <col min="6918" max="6918" width="7.375" customWidth="1"/>
    <col min="6919" max="6919" width="6" customWidth="1"/>
    <col min="6920" max="6920" width="6.625" customWidth="1"/>
    <col min="6922" max="6922" width="5.75" customWidth="1"/>
    <col min="6923" max="6924" width="5.375" customWidth="1"/>
    <col min="6925" max="6925" width="6.625" customWidth="1"/>
    <col min="6926" max="6927" width="5.625" customWidth="1"/>
    <col min="6928" max="6928" width="5.125" customWidth="1"/>
    <col min="6929" max="6929" width="5.875" customWidth="1"/>
    <col min="6930" max="6930" width="8" customWidth="1"/>
    <col min="6931" max="6931" width="6.625" customWidth="1"/>
    <col min="6932" max="6932" width="7.375" customWidth="1"/>
    <col min="7169" max="7169" width="3.375" customWidth="1"/>
    <col min="7170" max="7170" width="7.125" customWidth="1"/>
    <col min="7171" max="7171" width="13.125" customWidth="1"/>
    <col min="7172" max="7172" width="6.375" customWidth="1"/>
    <col min="7173" max="7173" width="6.875" customWidth="1"/>
    <col min="7174" max="7174" width="7.375" customWidth="1"/>
    <col min="7175" max="7175" width="6" customWidth="1"/>
    <col min="7176" max="7176" width="6.625" customWidth="1"/>
    <col min="7178" max="7178" width="5.75" customWidth="1"/>
    <col min="7179" max="7180" width="5.375" customWidth="1"/>
    <col min="7181" max="7181" width="6.625" customWidth="1"/>
    <col min="7182" max="7183" width="5.625" customWidth="1"/>
    <col min="7184" max="7184" width="5.125" customWidth="1"/>
    <col min="7185" max="7185" width="5.875" customWidth="1"/>
    <col min="7186" max="7186" width="8" customWidth="1"/>
    <col min="7187" max="7187" width="6.625" customWidth="1"/>
    <col min="7188" max="7188" width="7.375" customWidth="1"/>
    <col min="7425" max="7425" width="3.375" customWidth="1"/>
    <col min="7426" max="7426" width="7.125" customWidth="1"/>
    <col min="7427" max="7427" width="13.125" customWidth="1"/>
    <col min="7428" max="7428" width="6.375" customWidth="1"/>
    <col min="7429" max="7429" width="6.875" customWidth="1"/>
    <col min="7430" max="7430" width="7.375" customWidth="1"/>
    <col min="7431" max="7431" width="6" customWidth="1"/>
    <col min="7432" max="7432" width="6.625" customWidth="1"/>
    <col min="7434" max="7434" width="5.75" customWidth="1"/>
    <col min="7435" max="7436" width="5.375" customWidth="1"/>
    <col min="7437" max="7437" width="6.625" customWidth="1"/>
    <col min="7438" max="7439" width="5.625" customWidth="1"/>
    <col min="7440" max="7440" width="5.125" customWidth="1"/>
    <col min="7441" max="7441" width="5.875" customWidth="1"/>
    <col min="7442" max="7442" width="8" customWidth="1"/>
    <col min="7443" max="7443" width="6.625" customWidth="1"/>
    <col min="7444" max="7444" width="7.375" customWidth="1"/>
    <col min="7681" max="7681" width="3.375" customWidth="1"/>
    <col min="7682" max="7682" width="7.125" customWidth="1"/>
    <col min="7683" max="7683" width="13.125" customWidth="1"/>
    <col min="7684" max="7684" width="6.375" customWidth="1"/>
    <col min="7685" max="7685" width="6.875" customWidth="1"/>
    <col min="7686" max="7686" width="7.375" customWidth="1"/>
    <col min="7687" max="7687" width="6" customWidth="1"/>
    <col min="7688" max="7688" width="6.625" customWidth="1"/>
    <col min="7690" max="7690" width="5.75" customWidth="1"/>
    <col min="7691" max="7692" width="5.375" customWidth="1"/>
    <col min="7693" max="7693" width="6.625" customWidth="1"/>
    <col min="7694" max="7695" width="5.625" customWidth="1"/>
    <col min="7696" max="7696" width="5.125" customWidth="1"/>
    <col min="7697" max="7697" width="5.875" customWidth="1"/>
    <col min="7698" max="7698" width="8" customWidth="1"/>
    <col min="7699" max="7699" width="6.625" customWidth="1"/>
    <col min="7700" max="7700" width="7.375" customWidth="1"/>
    <col min="7937" max="7937" width="3.375" customWidth="1"/>
    <col min="7938" max="7938" width="7.125" customWidth="1"/>
    <col min="7939" max="7939" width="13.125" customWidth="1"/>
    <col min="7940" max="7940" width="6.375" customWidth="1"/>
    <col min="7941" max="7941" width="6.875" customWidth="1"/>
    <col min="7942" max="7942" width="7.375" customWidth="1"/>
    <col min="7943" max="7943" width="6" customWidth="1"/>
    <col min="7944" max="7944" width="6.625" customWidth="1"/>
    <col min="7946" max="7946" width="5.75" customWidth="1"/>
    <col min="7947" max="7948" width="5.375" customWidth="1"/>
    <col min="7949" max="7949" width="6.625" customWidth="1"/>
    <col min="7950" max="7951" width="5.625" customWidth="1"/>
    <col min="7952" max="7952" width="5.125" customWidth="1"/>
    <col min="7953" max="7953" width="5.875" customWidth="1"/>
    <col min="7954" max="7954" width="8" customWidth="1"/>
    <col min="7955" max="7955" width="6.625" customWidth="1"/>
    <col min="7956" max="7956" width="7.375" customWidth="1"/>
    <col min="8193" max="8193" width="3.375" customWidth="1"/>
    <col min="8194" max="8194" width="7.125" customWidth="1"/>
    <col min="8195" max="8195" width="13.125" customWidth="1"/>
    <col min="8196" max="8196" width="6.375" customWidth="1"/>
    <col min="8197" max="8197" width="6.875" customWidth="1"/>
    <col min="8198" max="8198" width="7.375" customWidth="1"/>
    <col min="8199" max="8199" width="6" customWidth="1"/>
    <col min="8200" max="8200" width="6.625" customWidth="1"/>
    <col min="8202" max="8202" width="5.75" customWidth="1"/>
    <col min="8203" max="8204" width="5.375" customWidth="1"/>
    <col min="8205" max="8205" width="6.625" customWidth="1"/>
    <col min="8206" max="8207" width="5.625" customWidth="1"/>
    <col min="8208" max="8208" width="5.125" customWidth="1"/>
    <col min="8209" max="8209" width="5.875" customWidth="1"/>
    <col min="8210" max="8210" width="8" customWidth="1"/>
    <col min="8211" max="8211" width="6.625" customWidth="1"/>
    <col min="8212" max="8212" width="7.375" customWidth="1"/>
    <col min="8449" max="8449" width="3.375" customWidth="1"/>
    <col min="8450" max="8450" width="7.125" customWidth="1"/>
    <col min="8451" max="8451" width="13.125" customWidth="1"/>
    <col min="8452" max="8452" width="6.375" customWidth="1"/>
    <col min="8453" max="8453" width="6.875" customWidth="1"/>
    <col min="8454" max="8454" width="7.375" customWidth="1"/>
    <col min="8455" max="8455" width="6" customWidth="1"/>
    <col min="8456" max="8456" width="6.625" customWidth="1"/>
    <col min="8458" max="8458" width="5.75" customWidth="1"/>
    <col min="8459" max="8460" width="5.375" customWidth="1"/>
    <col min="8461" max="8461" width="6.625" customWidth="1"/>
    <col min="8462" max="8463" width="5.625" customWidth="1"/>
    <col min="8464" max="8464" width="5.125" customWidth="1"/>
    <col min="8465" max="8465" width="5.875" customWidth="1"/>
    <col min="8466" max="8466" width="8" customWidth="1"/>
    <col min="8467" max="8467" width="6.625" customWidth="1"/>
    <col min="8468" max="8468" width="7.375" customWidth="1"/>
    <col min="8705" max="8705" width="3.375" customWidth="1"/>
    <col min="8706" max="8706" width="7.125" customWidth="1"/>
    <col min="8707" max="8707" width="13.125" customWidth="1"/>
    <col min="8708" max="8708" width="6.375" customWidth="1"/>
    <col min="8709" max="8709" width="6.875" customWidth="1"/>
    <col min="8710" max="8710" width="7.375" customWidth="1"/>
    <col min="8711" max="8711" width="6" customWidth="1"/>
    <col min="8712" max="8712" width="6.625" customWidth="1"/>
    <col min="8714" max="8714" width="5.75" customWidth="1"/>
    <col min="8715" max="8716" width="5.375" customWidth="1"/>
    <col min="8717" max="8717" width="6.625" customWidth="1"/>
    <col min="8718" max="8719" width="5.625" customWidth="1"/>
    <col min="8720" max="8720" width="5.125" customWidth="1"/>
    <col min="8721" max="8721" width="5.875" customWidth="1"/>
    <col min="8722" max="8722" width="8" customWidth="1"/>
    <col min="8723" max="8723" width="6.625" customWidth="1"/>
    <col min="8724" max="8724" width="7.375" customWidth="1"/>
    <col min="8961" max="8961" width="3.375" customWidth="1"/>
    <col min="8962" max="8962" width="7.125" customWidth="1"/>
    <col min="8963" max="8963" width="13.125" customWidth="1"/>
    <col min="8964" max="8964" width="6.375" customWidth="1"/>
    <col min="8965" max="8965" width="6.875" customWidth="1"/>
    <col min="8966" max="8966" width="7.375" customWidth="1"/>
    <col min="8967" max="8967" width="6" customWidth="1"/>
    <col min="8968" max="8968" width="6.625" customWidth="1"/>
    <col min="8970" max="8970" width="5.75" customWidth="1"/>
    <col min="8971" max="8972" width="5.375" customWidth="1"/>
    <col min="8973" max="8973" width="6.625" customWidth="1"/>
    <col min="8974" max="8975" width="5.625" customWidth="1"/>
    <col min="8976" max="8976" width="5.125" customWidth="1"/>
    <col min="8977" max="8977" width="5.875" customWidth="1"/>
    <col min="8978" max="8978" width="8" customWidth="1"/>
    <col min="8979" max="8979" width="6.625" customWidth="1"/>
    <col min="8980" max="8980" width="7.375" customWidth="1"/>
    <col min="9217" max="9217" width="3.375" customWidth="1"/>
    <col min="9218" max="9218" width="7.125" customWidth="1"/>
    <col min="9219" max="9219" width="13.125" customWidth="1"/>
    <col min="9220" max="9220" width="6.375" customWidth="1"/>
    <col min="9221" max="9221" width="6.875" customWidth="1"/>
    <col min="9222" max="9222" width="7.375" customWidth="1"/>
    <col min="9223" max="9223" width="6" customWidth="1"/>
    <col min="9224" max="9224" width="6.625" customWidth="1"/>
    <col min="9226" max="9226" width="5.75" customWidth="1"/>
    <col min="9227" max="9228" width="5.375" customWidth="1"/>
    <col min="9229" max="9229" width="6.625" customWidth="1"/>
    <col min="9230" max="9231" width="5.625" customWidth="1"/>
    <col min="9232" max="9232" width="5.125" customWidth="1"/>
    <col min="9233" max="9233" width="5.875" customWidth="1"/>
    <col min="9234" max="9234" width="8" customWidth="1"/>
    <col min="9235" max="9235" width="6.625" customWidth="1"/>
    <col min="9236" max="9236" width="7.375" customWidth="1"/>
    <col min="9473" max="9473" width="3.375" customWidth="1"/>
    <col min="9474" max="9474" width="7.125" customWidth="1"/>
    <col min="9475" max="9475" width="13.125" customWidth="1"/>
    <col min="9476" max="9476" width="6.375" customWidth="1"/>
    <col min="9477" max="9477" width="6.875" customWidth="1"/>
    <col min="9478" max="9478" width="7.375" customWidth="1"/>
    <col min="9479" max="9479" width="6" customWidth="1"/>
    <col min="9480" max="9480" width="6.625" customWidth="1"/>
    <col min="9482" max="9482" width="5.75" customWidth="1"/>
    <col min="9483" max="9484" width="5.375" customWidth="1"/>
    <col min="9485" max="9485" width="6.625" customWidth="1"/>
    <col min="9486" max="9487" width="5.625" customWidth="1"/>
    <col min="9488" max="9488" width="5.125" customWidth="1"/>
    <col min="9489" max="9489" width="5.875" customWidth="1"/>
    <col min="9490" max="9490" width="8" customWidth="1"/>
    <col min="9491" max="9491" width="6.625" customWidth="1"/>
    <col min="9492" max="9492" width="7.375" customWidth="1"/>
    <col min="9729" max="9729" width="3.375" customWidth="1"/>
    <col min="9730" max="9730" width="7.125" customWidth="1"/>
    <col min="9731" max="9731" width="13.125" customWidth="1"/>
    <col min="9732" max="9732" width="6.375" customWidth="1"/>
    <col min="9733" max="9733" width="6.875" customWidth="1"/>
    <col min="9734" max="9734" width="7.375" customWidth="1"/>
    <col min="9735" max="9735" width="6" customWidth="1"/>
    <col min="9736" max="9736" width="6.625" customWidth="1"/>
    <col min="9738" max="9738" width="5.75" customWidth="1"/>
    <col min="9739" max="9740" width="5.375" customWidth="1"/>
    <col min="9741" max="9741" width="6.625" customWidth="1"/>
    <col min="9742" max="9743" width="5.625" customWidth="1"/>
    <col min="9744" max="9744" width="5.125" customWidth="1"/>
    <col min="9745" max="9745" width="5.875" customWidth="1"/>
    <col min="9746" max="9746" width="8" customWidth="1"/>
    <col min="9747" max="9747" width="6.625" customWidth="1"/>
    <col min="9748" max="9748" width="7.375" customWidth="1"/>
    <col min="9985" max="9985" width="3.375" customWidth="1"/>
    <col min="9986" max="9986" width="7.125" customWidth="1"/>
    <col min="9987" max="9987" width="13.125" customWidth="1"/>
    <col min="9988" max="9988" width="6.375" customWidth="1"/>
    <col min="9989" max="9989" width="6.875" customWidth="1"/>
    <col min="9990" max="9990" width="7.375" customWidth="1"/>
    <col min="9991" max="9991" width="6" customWidth="1"/>
    <col min="9992" max="9992" width="6.625" customWidth="1"/>
    <col min="9994" max="9994" width="5.75" customWidth="1"/>
    <col min="9995" max="9996" width="5.375" customWidth="1"/>
    <col min="9997" max="9997" width="6.625" customWidth="1"/>
    <col min="9998" max="9999" width="5.625" customWidth="1"/>
    <col min="10000" max="10000" width="5.125" customWidth="1"/>
    <col min="10001" max="10001" width="5.875" customWidth="1"/>
    <col min="10002" max="10002" width="8" customWidth="1"/>
    <col min="10003" max="10003" width="6.625" customWidth="1"/>
    <col min="10004" max="10004" width="7.375" customWidth="1"/>
    <col min="10241" max="10241" width="3.375" customWidth="1"/>
    <col min="10242" max="10242" width="7.125" customWidth="1"/>
    <col min="10243" max="10243" width="13.125" customWidth="1"/>
    <col min="10244" max="10244" width="6.375" customWidth="1"/>
    <col min="10245" max="10245" width="6.875" customWidth="1"/>
    <col min="10246" max="10246" width="7.375" customWidth="1"/>
    <col min="10247" max="10247" width="6" customWidth="1"/>
    <col min="10248" max="10248" width="6.625" customWidth="1"/>
    <col min="10250" max="10250" width="5.75" customWidth="1"/>
    <col min="10251" max="10252" width="5.375" customWidth="1"/>
    <col min="10253" max="10253" width="6.625" customWidth="1"/>
    <col min="10254" max="10255" width="5.625" customWidth="1"/>
    <col min="10256" max="10256" width="5.125" customWidth="1"/>
    <col min="10257" max="10257" width="5.875" customWidth="1"/>
    <col min="10258" max="10258" width="8" customWidth="1"/>
    <col min="10259" max="10259" width="6.625" customWidth="1"/>
    <col min="10260" max="10260" width="7.375" customWidth="1"/>
    <col min="10497" max="10497" width="3.375" customWidth="1"/>
    <col min="10498" max="10498" width="7.125" customWidth="1"/>
    <col min="10499" max="10499" width="13.125" customWidth="1"/>
    <col min="10500" max="10500" width="6.375" customWidth="1"/>
    <col min="10501" max="10501" width="6.875" customWidth="1"/>
    <col min="10502" max="10502" width="7.375" customWidth="1"/>
    <col min="10503" max="10503" width="6" customWidth="1"/>
    <col min="10504" max="10504" width="6.625" customWidth="1"/>
    <col min="10506" max="10506" width="5.75" customWidth="1"/>
    <col min="10507" max="10508" width="5.375" customWidth="1"/>
    <col min="10509" max="10509" width="6.625" customWidth="1"/>
    <col min="10510" max="10511" width="5.625" customWidth="1"/>
    <col min="10512" max="10512" width="5.125" customWidth="1"/>
    <col min="10513" max="10513" width="5.875" customWidth="1"/>
    <col min="10514" max="10514" width="8" customWidth="1"/>
    <col min="10515" max="10515" width="6.625" customWidth="1"/>
    <col min="10516" max="10516" width="7.375" customWidth="1"/>
    <col min="10753" max="10753" width="3.375" customWidth="1"/>
    <col min="10754" max="10754" width="7.125" customWidth="1"/>
    <col min="10755" max="10755" width="13.125" customWidth="1"/>
    <col min="10756" max="10756" width="6.375" customWidth="1"/>
    <col min="10757" max="10757" width="6.875" customWidth="1"/>
    <col min="10758" max="10758" width="7.375" customWidth="1"/>
    <col min="10759" max="10759" width="6" customWidth="1"/>
    <col min="10760" max="10760" width="6.625" customWidth="1"/>
    <col min="10762" max="10762" width="5.75" customWidth="1"/>
    <col min="10763" max="10764" width="5.375" customWidth="1"/>
    <col min="10765" max="10765" width="6.625" customWidth="1"/>
    <col min="10766" max="10767" width="5.625" customWidth="1"/>
    <col min="10768" max="10768" width="5.125" customWidth="1"/>
    <col min="10769" max="10769" width="5.875" customWidth="1"/>
    <col min="10770" max="10770" width="8" customWidth="1"/>
    <col min="10771" max="10771" width="6.625" customWidth="1"/>
    <col min="10772" max="10772" width="7.375" customWidth="1"/>
    <col min="11009" max="11009" width="3.375" customWidth="1"/>
    <col min="11010" max="11010" width="7.125" customWidth="1"/>
    <col min="11011" max="11011" width="13.125" customWidth="1"/>
    <col min="11012" max="11012" width="6.375" customWidth="1"/>
    <col min="11013" max="11013" width="6.875" customWidth="1"/>
    <col min="11014" max="11014" width="7.375" customWidth="1"/>
    <col min="11015" max="11015" width="6" customWidth="1"/>
    <col min="11016" max="11016" width="6.625" customWidth="1"/>
    <col min="11018" max="11018" width="5.75" customWidth="1"/>
    <col min="11019" max="11020" width="5.375" customWidth="1"/>
    <col min="11021" max="11021" width="6.625" customWidth="1"/>
    <col min="11022" max="11023" width="5.625" customWidth="1"/>
    <col min="11024" max="11024" width="5.125" customWidth="1"/>
    <col min="11025" max="11025" width="5.875" customWidth="1"/>
    <col min="11026" max="11026" width="8" customWidth="1"/>
    <col min="11027" max="11027" width="6.625" customWidth="1"/>
    <col min="11028" max="11028" width="7.375" customWidth="1"/>
    <col min="11265" max="11265" width="3.375" customWidth="1"/>
    <col min="11266" max="11266" width="7.125" customWidth="1"/>
    <col min="11267" max="11267" width="13.125" customWidth="1"/>
    <col min="11268" max="11268" width="6.375" customWidth="1"/>
    <col min="11269" max="11269" width="6.875" customWidth="1"/>
    <col min="11270" max="11270" width="7.375" customWidth="1"/>
    <col min="11271" max="11271" width="6" customWidth="1"/>
    <col min="11272" max="11272" width="6.625" customWidth="1"/>
    <col min="11274" max="11274" width="5.75" customWidth="1"/>
    <col min="11275" max="11276" width="5.375" customWidth="1"/>
    <col min="11277" max="11277" width="6.625" customWidth="1"/>
    <col min="11278" max="11279" width="5.625" customWidth="1"/>
    <col min="11280" max="11280" width="5.125" customWidth="1"/>
    <col min="11281" max="11281" width="5.875" customWidth="1"/>
    <col min="11282" max="11282" width="8" customWidth="1"/>
    <col min="11283" max="11283" width="6.625" customWidth="1"/>
    <col min="11284" max="11284" width="7.375" customWidth="1"/>
    <col min="11521" max="11521" width="3.375" customWidth="1"/>
    <col min="11522" max="11522" width="7.125" customWidth="1"/>
    <col min="11523" max="11523" width="13.125" customWidth="1"/>
    <col min="11524" max="11524" width="6.375" customWidth="1"/>
    <col min="11525" max="11525" width="6.875" customWidth="1"/>
    <col min="11526" max="11526" width="7.375" customWidth="1"/>
    <col min="11527" max="11527" width="6" customWidth="1"/>
    <col min="11528" max="11528" width="6.625" customWidth="1"/>
    <col min="11530" max="11530" width="5.75" customWidth="1"/>
    <col min="11531" max="11532" width="5.375" customWidth="1"/>
    <col min="11533" max="11533" width="6.625" customWidth="1"/>
    <col min="11534" max="11535" width="5.625" customWidth="1"/>
    <col min="11536" max="11536" width="5.125" customWidth="1"/>
    <col min="11537" max="11537" width="5.875" customWidth="1"/>
    <col min="11538" max="11538" width="8" customWidth="1"/>
    <col min="11539" max="11539" width="6.625" customWidth="1"/>
    <col min="11540" max="11540" width="7.375" customWidth="1"/>
    <col min="11777" max="11777" width="3.375" customWidth="1"/>
    <col min="11778" max="11778" width="7.125" customWidth="1"/>
    <col min="11779" max="11779" width="13.125" customWidth="1"/>
    <col min="11780" max="11780" width="6.375" customWidth="1"/>
    <col min="11781" max="11781" width="6.875" customWidth="1"/>
    <col min="11782" max="11782" width="7.375" customWidth="1"/>
    <col min="11783" max="11783" width="6" customWidth="1"/>
    <col min="11784" max="11784" width="6.625" customWidth="1"/>
    <col min="11786" max="11786" width="5.75" customWidth="1"/>
    <col min="11787" max="11788" width="5.375" customWidth="1"/>
    <col min="11789" max="11789" width="6.625" customWidth="1"/>
    <col min="11790" max="11791" width="5.625" customWidth="1"/>
    <col min="11792" max="11792" width="5.125" customWidth="1"/>
    <col min="11793" max="11793" width="5.875" customWidth="1"/>
    <col min="11794" max="11794" width="8" customWidth="1"/>
    <col min="11795" max="11795" width="6.625" customWidth="1"/>
    <col min="11796" max="11796" width="7.375" customWidth="1"/>
    <col min="12033" max="12033" width="3.375" customWidth="1"/>
    <col min="12034" max="12034" width="7.125" customWidth="1"/>
    <col min="12035" max="12035" width="13.125" customWidth="1"/>
    <col min="12036" max="12036" width="6.375" customWidth="1"/>
    <col min="12037" max="12037" width="6.875" customWidth="1"/>
    <col min="12038" max="12038" width="7.375" customWidth="1"/>
    <col min="12039" max="12039" width="6" customWidth="1"/>
    <col min="12040" max="12040" width="6.625" customWidth="1"/>
    <col min="12042" max="12042" width="5.75" customWidth="1"/>
    <col min="12043" max="12044" width="5.375" customWidth="1"/>
    <col min="12045" max="12045" width="6.625" customWidth="1"/>
    <col min="12046" max="12047" width="5.625" customWidth="1"/>
    <col min="12048" max="12048" width="5.125" customWidth="1"/>
    <col min="12049" max="12049" width="5.875" customWidth="1"/>
    <col min="12050" max="12050" width="8" customWidth="1"/>
    <col min="12051" max="12051" width="6.625" customWidth="1"/>
    <col min="12052" max="12052" width="7.375" customWidth="1"/>
    <col min="12289" max="12289" width="3.375" customWidth="1"/>
    <col min="12290" max="12290" width="7.125" customWidth="1"/>
    <col min="12291" max="12291" width="13.125" customWidth="1"/>
    <col min="12292" max="12292" width="6.375" customWidth="1"/>
    <col min="12293" max="12293" width="6.875" customWidth="1"/>
    <col min="12294" max="12294" width="7.375" customWidth="1"/>
    <col min="12295" max="12295" width="6" customWidth="1"/>
    <col min="12296" max="12296" width="6.625" customWidth="1"/>
    <col min="12298" max="12298" width="5.75" customWidth="1"/>
    <col min="12299" max="12300" width="5.375" customWidth="1"/>
    <col min="12301" max="12301" width="6.625" customWidth="1"/>
    <col min="12302" max="12303" width="5.625" customWidth="1"/>
    <col min="12304" max="12304" width="5.125" customWidth="1"/>
    <col min="12305" max="12305" width="5.875" customWidth="1"/>
    <col min="12306" max="12306" width="8" customWidth="1"/>
    <col min="12307" max="12307" width="6.625" customWidth="1"/>
    <col min="12308" max="12308" width="7.375" customWidth="1"/>
    <col min="12545" max="12545" width="3.375" customWidth="1"/>
    <col min="12546" max="12546" width="7.125" customWidth="1"/>
    <col min="12547" max="12547" width="13.125" customWidth="1"/>
    <col min="12548" max="12548" width="6.375" customWidth="1"/>
    <col min="12549" max="12549" width="6.875" customWidth="1"/>
    <col min="12550" max="12550" width="7.375" customWidth="1"/>
    <col min="12551" max="12551" width="6" customWidth="1"/>
    <col min="12552" max="12552" width="6.625" customWidth="1"/>
    <col min="12554" max="12554" width="5.75" customWidth="1"/>
    <col min="12555" max="12556" width="5.375" customWidth="1"/>
    <col min="12557" max="12557" width="6.625" customWidth="1"/>
    <col min="12558" max="12559" width="5.625" customWidth="1"/>
    <col min="12560" max="12560" width="5.125" customWidth="1"/>
    <col min="12561" max="12561" width="5.875" customWidth="1"/>
    <col min="12562" max="12562" width="8" customWidth="1"/>
    <col min="12563" max="12563" width="6.625" customWidth="1"/>
    <col min="12564" max="12564" width="7.375" customWidth="1"/>
    <col min="12801" max="12801" width="3.375" customWidth="1"/>
    <col min="12802" max="12802" width="7.125" customWidth="1"/>
    <col min="12803" max="12803" width="13.125" customWidth="1"/>
    <col min="12804" max="12804" width="6.375" customWidth="1"/>
    <col min="12805" max="12805" width="6.875" customWidth="1"/>
    <col min="12806" max="12806" width="7.375" customWidth="1"/>
    <col min="12807" max="12807" width="6" customWidth="1"/>
    <col min="12808" max="12808" width="6.625" customWidth="1"/>
    <col min="12810" max="12810" width="5.75" customWidth="1"/>
    <col min="12811" max="12812" width="5.375" customWidth="1"/>
    <col min="12813" max="12813" width="6.625" customWidth="1"/>
    <col min="12814" max="12815" width="5.625" customWidth="1"/>
    <col min="12816" max="12816" width="5.125" customWidth="1"/>
    <col min="12817" max="12817" width="5.875" customWidth="1"/>
    <col min="12818" max="12818" width="8" customWidth="1"/>
    <col min="12819" max="12819" width="6.625" customWidth="1"/>
    <col min="12820" max="12820" width="7.375" customWidth="1"/>
    <col min="13057" max="13057" width="3.375" customWidth="1"/>
    <col min="13058" max="13058" width="7.125" customWidth="1"/>
    <col min="13059" max="13059" width="13.125" customWidth="1"/>
    <col min="13060" max="13060" width="6.375" customWidth="1"/>
    <col min="13061" max="13061" width="6.875" customWidth="1"/>
    <col min="13062" max="13062" width="7.375" customWidth="1"/>
    <col min="13063" max="13063" width="6" customWidth="1"/>
    <col min="13064" max="13064" width="6.625" customWidth="1"/>
    <col min="13066" max="13066" width="5.75" customWidth="1"/>
    <col min="13067" max="13068" width="5.375" customWidth="1"/>
    <col min="13069" max="13069" width="6.625" customWidth="1"/>
    <col min="13070" max="13071" width="5.625" customWidth="1"/>
    <col min="13072" max="13072" width="5.125" customWidth="1"/>
    <col min="13073" max="13073" width="5.875" customWidth="1"/>
    <col min="13074" max="13074" width="8" customWidth="1"/>
    <col min="13075" max="13075" width="6.625" customWidth="1"/>
    <col min="13076" max="13076" width="7.375" customWidth="1"/>
    <col min="13313" max="13313" width="3.375" customWidth="1"/>
    <col min="13314" max="13314" width="7.125" customWidth="1"/>
    <col min="13315" max="13315" width="13.125" customWidth="1"/>
    <col min="13316" max="13316" width="6.375" customWidth="1"/>
    <col min="13317" max="13317" width="6.875" customWidth="1"/>
    <col min="13318" max="13318" width="7.375" customWidth="1"/>
    <col min="13319" max="13319" width="6" customWidth="1"/>
    <col min="13320" max="13320" width="6.625" customWidth="1"/>
    <col min="13322" max="13322" width="5.75" customWidth="1"/>
    <col min="13323" max="13324" width="5.375" customWidth="1"/>
    <col min="13325" max="13325" width="6.625" customWidth="1"/>
    <col min="13326" max="13327" width="5.625" customWidth="1"/>
    <col min="13328" max="13328" width="5.125" customWidth="1"/>
    <col min="13329" max="13329" width="5.875" customWidth="1"/>
    <col min="13330" max="13330" width="8" customWidth="1"/>
    <col min="13331" max="13331" width="6.625" customWidth="1"/>
    <col min="13332" max="13332" width="7.375" customWidth="1"/>
    <col min="13569" max="13569" width="3.375" customWidth="1"/>
    <col min="13570" max="13570" width="7.125" customWidth="1"/>
    <col min="13571" max="13571" width="13.125" customWidth="1"/>
    <col min="13572" max="13572" width="6.375" customWidth="1"/>
    <col min="13573" max="13573" width="6.875" customWidth="1"/>
    <col min="13574" max="13574" width="7.375" customWidth="1"/>
    <col min="13575" max="13575" width="6" customWidth="1"/>
    <col min="13576" max="13576" width="6.625" customWidth="1"/>
    <col min="13578" max="13578" width="5.75" customWidth="1"/>
    <col min="13579" max="13580" width="5.375" customWidth="1"/>
    <col min="13581" max="13581" width="6.625" customWidth="1"/>
    <col min="13582" max="13583" width="5.625" customWidth="1"/>
    <col min="13584" max="13584" width="5.125" customWidth="1"/>
    <col min="13585" max="13585" width="5.875" customWidth="1"/>
    <col min="13586" max="13586" width="8" customWidth="1"/>
    <col min="13587" max="13587" width="6.625" customWidth="1"/>
    <col min="13588" max="13588" width="7.375" customWidth="1"/>
    <col min="13825" max="13825" width="3.375" customWidth="1"/>
    <col min="13826" max="13826" width="7.125" customWidth="1"/>
    <col min="13827" max="13827" width="13.125" customWidth="1"/>
    <col min="13828" max="13828" width="6.375" customWidth="1"/>
    <col min="13829" max="13829" width="6.875" customWidth="1"/>
    <col min="13830" max="13830" width="7.375" customWidth="1"/>
    <col min="13831" max="13831" width="6" customWidth="1"/>
    <col min="13832" max="13832" width="6.625" customWidth="1"/>
    <col min="13834" max="13834" width="5.75" customWidth="1"/>
    <col min="13835" max="13836" width="5.375" customWidth="1"/>
    <col min="13837" max="13837" width="6.625" customWidth="1"/>
    <col min="13838" max="13839" width="5.625" customWidth="1"/>
    <col min="13840" max="13840" width="5.125" customWidth="1"/>
    <col min="13841" max="13841" width="5.875" customWidth="1"/>
    <col min="13842" max="13842" width="8" customWidth="1"/>
    <col min="13843" max="13843" width="6.625" customWidth="1"/>
    <col min="13844" max="13844" width="7.375" customWidth="1"/>
    <col min="14081" max="14081" width="3.375" customWidth="1"/>
    <col min="14082" max="14082" width="7.125" customWidth="1"/>
    <col min="14083" max="14083" width="13.125" customWidth="1"/>
    <col min="14084" max="14084" width="6.375" customWidth="1"/>
    <col min="14085" max="14085" width="6.875" customWidth="1"/>
    <col min="14086" max="14086" width="7.375" customWidth="1"/>
    <col min="14087" max="14087" width="6" customWidth="1"/>
    <col min="14088" max="14088" width="6.625" customWidth="1"/>
    <col min="14090" max="14090" width="5.75" customWidth="1"/>
    <col min="14091" max="14092" width="5.375" customWidth="1"/>
    <col min="14093" max="14093" width="6.625" customWidth="1"/>
    <col min="14094" max="14095" width="5.625" customWidth="1"/>
    <col min="14096" max="14096" width="5.125" customWidth="1"/>
    <col min="14097" max="14097" width="5.875" customWidth="1"/>
    <col min="14098" max="14098" width="8" customWidth="1"/>
    <col min="14099" max="14099" width="6.625" customWidth="1"/>
    <col min="14100" max="14100" width="7.375" customWidth="1"/>
    <col min="14337" max="14337" width="3.375" customWidth="1"/>
    <col min="14338" max="14338" width="7.125" customWidth="1"/>
    <col min="14339" max="14339" width="13.125" customWidth="1"/>
    <col min="14340" max="14340" width="6.375" customWidth="1"/>
    <col min="14341" max="14341" width="6.875" customWidth="1"/>
    <col min="14342" max="14342" width="7.375" customWidth="1"/>
    <col min="14343" max="14343" width="6" customWidth="1"/>
    <col min="14344" max="14344" width="6.625" customWidth="1"/>
    <col min="14346" max="14346" width="5.75" customWidth="1"/>
    <col min="14347" max="14348" width="5.375" customWidth="1"/>
    <col min="14349" max="14349" width="6.625" customWidth="1"/>
    <col min="14350" max="14351" width="5.625" customWidth="1"/>
    <col min="14352" max="14352" width="5.125" customWidth="1"/>
    <col min="14353" max="14353" width="5.875" customWidth="1"/>
    <col min="14354" max="14354" width="8" customWidth="1"/>
    <col min="14355" max="14355" width="6.625" customWidth="1"/>
    <col min="14356" max="14356" width="7.375" customWidth="1"/>
    <col min="14593" max="14593" width="3.375" customWidth="1"/>
    <col min="14594" max="14594" width="7.125" customWidth="1"/>
    <col min="14595" max="14595" width="13.125" customWidth="1"/>
    <col min="14596" max="14596" width="6.375" customWidth="1"/>
    <col min="14597" max="14597" width="6.875" customWidth="1"/>
    <col min="14598" max="14598" width="7.375" customWidth="1"/>
    <col min="14599" max="14599" width="6" customWidth="1"/>
    <col min="14600" max="14600" width="6.625" customWidth="1"/>
    <col min="14602" max="14602" width="5.75" customWidth="1"/>
    <col min="14603" max="14604" width="5.375" customWidth="1"/>
    <col min="14605" max="14605" width="6.625" customWidth="1"/>
    <col min="14606" max="14607" width="5.625" customWidth="1"/>
    <col min="14608" max="14608" width="5.125" customWidth="1"/>
    <col min="14609" max="14609" width="5.875" customWidth="1"/>
    <col min="14610" max="14610" width="8" customWidth="1"/>
    <col min="14611" max="14611" width="6.625" customWidth="1"/>
    <col min="14612" max="14612" width="7.375" customWidth="1"/>
    <col min="14849" max="14849" width="3.375" customWidth="1"/>
    <col min="14850" max="14850" width="7.125" customWidth="1"/>
    <col min="14851" max="14851" width="13.125" customWidth="1"/>
    <col min="14852" max="14852" width="6.375" customWidth="1"/>
    <col min="14853" max="14853" width="6.875" customWidth="1"/>
    <col min="14854" max="14854" width="7.375" customWidth="1"/>
    <col min="14855" max="14855" width="6" customWidth="1"/>
    <col min="14856" max="14856" width="6.625" customWidth="1"/>
    <col min="14858" max="14858" width="5.75" customWidth="1"/>
    <col min="14859" max="14860" width="5.375" customWidth="1"/>
    <col min="14861" max="14861" width="6.625" customWidth="1"/>
    <col min="14862" max="14863" width="5.625" customWidth="1"/>
    <col min="14864" max="14864" width="5.125" customWidth="1"/>
    <col min="14865" max="14865" width="5.875" customWidth="1"/>
    <col min="14866" max="14866" width="8" customWidth="1"/>
    <col min="14867" max="14867" width="6.625" customWidth="1"/>
    <col min="14868" max="14868" width="7.375" customWidth="1"/>
    <col min="15105" max="15105" width="3.375" customWidth="1"/>
    <col min="15106" max="15106" width="7.125" customWidth="1"/>
    <col min="15107" max="15107" width="13.125" customWidth="1"/>
    <col min="15108" max="15108" width="6.375" customWidth="1"/>
    <col min="15109" max="15109" width="6.875" customWidth="1"/>
    <col min="15110" max="15110" width="7.375" customWidth="1"/>
    <col min="15111" max="15111" width="6" customWidth="1"/>
    <col min="15112" max="15112" width="6.625" customWidth="1"/>
    <col min="15114" max="15114" width="5.75" customWidth="1"/>
    <col min="15115" max="15116" width="5.375" customWidth="1"/>
    <col min="15117" max="15117" width="6.625" customWidth="1"/>
    <col min="15118" max="15119" width="5.625" customWidth="1"/>
    <col min="15120" max="15120" width="5.125" customWidth="1"/>
    <col min="15121" max="15121" width="5.875" customWidth="1"/>
    <col min="15122" max="15122" width="8" customWidth="1"/>
    <col min="15123" max="15123" width="6.625" customWidth="1"/>
    <col min="15124" max="15124" width="7.375" customWidth="1"/>
    <col min="15361" max="15361" width="3.375" customWidth="1"/>
    <col min="15362" max="15362" width="7.125" customWidth="1"/>
    <col min="15363" max="15363" width="13.125" customWidth="1"/>
    <col min="15364" max="15364" width="6.375" customWidth="1"/>
    <col min="15365" max="15365" width="6.875" customWidth="1"/>
    <col min="15366" max="15366" width="7.375" customWidth="1"/>
    <col min="15367" max="15367" width="6" customWidth="1"/>
    <col min="15368" max="15368" width="6.625" customWidth="1"/>
    <col min="15370" max="15370" width="5.75" customWidth="1"/>
    <col min="15371" max="15372" width="5.375" customWidth="1"/>
    <col min="15373" max="15373" width="6.625" customWidth="1"/>
    <col min="15374" max="15375" width="5.625" customWidth="1"/>
    <col min="15376" max="15376" width="5.125" customWidth="1"/>
    <col min="15377" max="15377" width="5.875" customWidth="1"/>
    <col min="15378" max="15378" width="8" customWidth="1"/>
    <col min="15379" max="15379" width="6.625" customWidth="1"/>
    <col min="15380" max="15380" width="7.375" customWidth="1"/>
    <col min="15617" max="15617" width="3.375" customWidth="1"/>
    <col min="15618" max="15618" width="7.125" customWidth="1"/>
    <col min="15619" max="15619" width="13.125" customWidth="1"/>
    <col min="15620" max="15620" width="6.375" customWidth="1"/>
    <col min="15621" max="15621" width="6.875" customWidth="1"/>
    <col min="15622" max="15622" width="7.375" customWidth="1"/>
    <col min="15623" max="15623" width="6" customWidth="1"/>
    <col min="15624" max="15624" width="6.625" customWidth="1"/>
    <col min="15626" max="15626" width="5.75" customWidth="1"/>
    <col min="15627" max="15628" width="5.375" customWidth="1"/>
    <col min="15629" max="15629" width="6.625" customWidth="1"/>
    <col min="15630" max="15631" width="5.625" customWidth="1"/>
    <col min="15632" max="15632" width="5.125" customWidth="1"/>
    <col min="15633" max="15633" width="5.875" customWidth="1"/>
    <col min="15634" max="15634" width="8" customWidth="1"/>
    <col min="15635" max="15635" width="6.625" customWidth="1"/>
    <col min="15636" max="15636" width="7.375" customWidth="1"/>
    <col min="15873" max="15873" width="3.375" customWidth="1"/>
    <col min="15874" max="15874" width="7.125" customWidth="1"/>
    <col min="15875" max="15875" width="13.125" customWidth="1"/>
    <col min="15876" max="15876" width="6.375" customWidth="1"/>
    <col min="15877" max="15877" width="6.875" customWidth="1"/>
    <col min="15878" max="15878" width="7.375" customWidth="1"/>
    <col min="15879" max="15879" width="6" customWidth="1"/>
    <col min="15880" max="15880" width="6.625" customWidth="1"/>
    <col min="15882" max="15882" width="5.75" customWidth="1"/>
    <col min="15883" max="15884" width="5.375" customWidth="1"/>
    <col min="15885" max="15885" width="6.625" customWidth="1"/>
    <col min="15886" max="15887" width="5.625" customWidth="1"/>
    <col min="15888" max="15888" width="5.125" customWidth="1"/>
    <col min="15889" max="15889" width="5.875" customWidth="1"/>
    <col min="15890" max="15890" width="8" customWidth="1"/>
    <col min="15891" max="15891" width="6.625" customWidth="1"/>
    <col min="15892" max="15892" width="7.375" customWidth="1"/>
    <col min="16129" max="16129" width="3.375" customWidth="1"/>
    <col min="16130" max="16130" width="7.125" customWidth="1"/>
    <col min="16131" max="16131" width="13.125" customWidth="1"/>
    <col min="16132" max="16132" width="6.375" customWidth="1"/>
    <col min="16133" max="16133" width="6.875" customWidth="1"/>
    <col min="16134" max="16134" width="7.375" customWidth="1"/>
    <col min="16135" max="16135" width="6" customWidth="1"/>
    <col min="16136" max="16136" width="6.625" customWidth="1"/>
    <col min="16138" max="16138" width="5.75" customWidth="1"/>
    <col min="16139" max="16140" width="5.375" customWidth="1"/>
    <col min="16141" max="16141" width="6.625" customWidth="1"/>
    <col min="16142" max="16143" width="5.625" customWidth="1"/>
    <col min="16144" max="16144" width="5.125" customWidth="1"/>
    <col min="16145" max="16145" width="5.875" customWidth="1"/>
    <col min="16146" max="16146" width="8" customWidth="1"/>
    <col min="16147" max="16147" width="6.625" customWidth="1"/>
    <col min="16148" max="16148" width="7.375" customWidth="1"/>
  </cols>
  <sheetData>
    <row r="1" spans="1:20" ht="21" x14ac:dyDescent="0.35">
      <c r="A1" s="439" t="s">
        <v>255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</row>
    <row r="2" spans="1:20" ht="21" x14ac:dyDescent="0.35">
      <c r="A2" s="440" t="s">
        <v>137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</row>
    <row r="3" spans="1:20" ht="15.75" x14ac:dyDescent="0.25">
      <c r="A3" s="112" t="s">
        <v>24</v>
      </c>
      <c r="B3" s="112" t="s">
        <v>138</v>
      </c>
      <c r="C3" s="436" t="s">
        <v>254</v>
      </c>
      <c r="D3" s="437"/>
      <c r="E3" s="437"/>
      <c r="F3" s="437"/>
      <c r="G3" s="438"/>
      <c r="H3" s="112" t="s">
        <v>144</v>
      </c>
      <c r="I3" s="436" t="s">
        <v>262</v>
      </c>
      <c r="J3" s="437"/>
      <c r="K3" s="437"/>
      <c r="L3" s="437"/>
      <c r="M3" s="438"/>
      <c r="N3" s="436" t="s">
        <v>141</v>
      </c>
      <c r="O3" s="437"/>
      <c r="P3" s="438"/>
      <c r="Q3" s="112" t="s">
        <v>144</v>
      </c>
      <c r="R3" s="112" t="s">
        <v>146</v>
      </c>
      <c r="S3" s="112" t="s">
        <v>147</v>
      </c>
      <c r="T3" s="112" t="s">
        <v>71</v>
      </c>
    </row>
    <row r="4" spans="1:20" ht="15.75" x14ac:dyDescent="0.25">
      <c r="A4" s="113"/>
      <c r="B4" s="113"/>
      <c r="C4" s="112" t="s">
        <v>139</v>
      </c>
      <c r="D4" s="436" t="s">
        <v>140</v>
      </c>
      <c r="E4" s="437"/>
      <c r="F4" s="438"/>
      <c r="G4" s="112" t="s">
        <v>148</v>
      </c>
      <c r="H4" s="113" t="s">
        <v>261</v>
      </c>
      <c r="I4" s="112" t="s">
        <v>139</v>
      </c>
      <c r="J4" s="436" t="s">
        <v>140</v>
      </c>
      <c r="K4" s="437"/>
      <c r="L4" s="438"/>
      <c r="M4" s="112" t="s">
        <v>148</v>
      </c>
      <c r="N4" s="112">
        <v>67</v>
      </c>
      <c r="O4" s="112">
        <v>68</v>
      </c>
      <c r="P4" s="112">
        <v>69</v>
      </c>
      <c r="Q4" s="113" t="s">
        <v>257</v>
      </c>
      <c r="R4" s="113" t="s">
        <v>151</v>
      </c>
      <c r="S4" s="113" t="s">
        <v>152</v>
      </c>
      <c r="T4" s="113" t="s">
        <v>153</v>
      </c>
    </row>
    <row r="5" spans="1:20" ht="15.75" x14ac:dyDescent="0.25">
      <c r="A5" s="114"/>
      <c r="B5" s="114"/>
      <c r="C5" s="114"/>
      <c r="D5" s="115">
        <v>64</v>
      </c>
      <c r="E5" s="115">
        <v>65</v>
      </c>
      <c r="F5" s="115">
        <v>66</v>
      </c>
      <c r="G5" s="114" t="s">
        <v>71</v>
      </c>
      <c r="H5" s="114" t="s">
        <v>154</v>
      </c>
      <c r="I5" s="114"/>
      <c r="J5" s="115">
        <v>67</v>
      </c>
      <c r="K5" s="115">
        <v>68</v>
      </c>
      <c r="L5" s="115">
        <v>69</v>
      </c>
      <c r="M5" s="114" t="s">
        <v>71</v>
      </c>
      <c r="N5" s="114" t="s">
        <v>154</v>
      </c>
      <c r="O5" s="114" t="s">
        <v>154</v>
      </c>
      <c r="P5" s="114" t="s">
        <v>154</v>
      </c>
      <c r="Q5" s="114" t="s">
        <v>154</v>
      </c>
      <c r="R5" s="114" t="s">
        <v>256</v>
      </c>
      <c r="S5" s="114"/>
      <c r="T5" s="116"/>
    </row>
    <row r="6" spans="1:20" ht="15.75" x14ac:dyDescent="0.25">
      <c r="A6" s="112">
        <v>1</v>
      </c>
      <c r="B6" s="117" t="s">
        <v>156</v>
      </c>
      <c r="C6" s="117" t="s">
        <v>157</v>
      </c>
      <c r="D6" s="117" t="s">
        <v>158</v>
      </c>
      <c r="E6" s="117"/>
      <c r="F6" s="117"/>
      <c r="G6" s="117"/>
      <c r="H6" s="118"/>
      <c r="I6" s="117" t="s">
        <v>157</v>
      </c>
      <c r="J6" s="117" t="s">
        <v>158</v>
      </c>
      <c r="K6" s="117"/>
      <c r="L6" s="117"/>
      <c r="M6" s="117"/>
      <c r="N6" s="118"/>
      <c r="O6" s="112"/>
      <c r="P6" s="112"/>
      <c r="Q6" s="112"/>
      <c r="R6" s="119"/>
      <c r="S6" s="112"/>
      <c r="T6" s="163" t="s">
        <v>258</v>
      </c>
    </row>
    <row r="7" spans="1:20" ht="15.75" x14ac:dyDescent="0.25">
      <c r="A7" s="113"/>
      <c r="B7" s="120"/>
      <c r="C7" s="120" t="s">
        <v>160</v>
      </c>
      <c r="D7" s="113">
        <v>18</v>
      </c>
      <c r="E7" s="113">
        <v>18</v>
      </c>
      <c r="F7" s="113">
        <v>18</v>
      </c>
      <c r="G7" s="113">
        <v>15</v>
      </c>
      <c r="H7" s="165">
        <v>35.46</v>
      </c>
      <c r="I7" s="120" t="s">
        <v>160</v>
      </c>
      <c r="J7" s="113">
        <v>20</v>
      </c>
      <c r="K7" s="113">
        <v>20</v>
      </c>
      <c r="L7" s="113">
        <v>20</v>
      </c>
      <c r="M7" s="113">
        <v>15</v>
      </c>
      <c r="N7" s="121">
        <v>36.31</v>
      </c>
      <c r="O7" s="121">
        <v>37.130000000000003</v>
      </c>
      <c r="P7" s="121">
        <v>36.54</v>
      </c>
      <c r="Q7" s="113" t="s">
        <v>2</v>
      </c>
      <c r="R7" s="335">
        <v>31000000</v>
      </c>
      <c r="S7" s="113">
        <v>2</v>
      </c>
      <c r="T7" s="164"/>
    </row>
    <row r="8" spans="1:20" ht="15.75" x14ac:dyDescent="0.25">
      <c r="A8" s="113"/>
      <c r="B8" s="120"/>
      <c r="C8" s="120" t="s">
        <v>162</v>
      </c>
      <c r="D8" s="120"/>
      <c r="E8" s="120"/>
      <c r="F8" s="120"/>
      <c r="G8" s="120"/>
      <c r="H8" s="120"/>
      <c r="I8" s="120" t="s">
        <v>162</v>
      </c>
      <c r="J8" s="120"/>
      <c r="K8" s="120"/>
      <c r="L8" s="120"/>
      <c r="M8" s="120"/>
      <c r="N8" s="120"/>
      <c r="O8" s="120"/>
      <c r="P8" s="120"/>
      <c r="Q8" s="120"/>
      <c r="R8" s="124"/>
      <c r="S8" s="120" t="s">
        <v>238</v>
      </c>
      <c r="T8" s="164" t="s">
        <v>219</v>
      </c>
    </row>
    <row r="9" spans="1:20" ht="15.75" x14ac:dyDescent="0.25">
      <c r="A9" s="113"/>
      <c r="B9" s="120"/>
      <c r="C9" s="120" t="s">
        <v>163</v>
      </c>
      <c r="D9" s="120" t="s">
        <v>164</v>
      </c>
      <c r="E9" s="120"/>
      <c r="F9" s="120"/>
      <c r="G9" s="120"/>
      <c r="H9" s="120"/>
      <c r="I9" s="120" t="s">
        <v>163</v>
      </c>
      <c r="J9" s="120" t="s">
        <v>164</v>
      </c>
      <c r="K9" s="120"/>
      <c r="L9" s="120"/>
      <c r="M9" s="120"/>
      <c r="N9" s="120"/>
      <c r="O9" s="120"/>
      <c r="P9" s="120"/>
      <c r="Q9" s="120"/>
      <c r="R9" s="124"/>
      <c r="S9" s="120" t="s">
        <v>240</v>
      </c>
      <c r="T9" s="164" t="s">
        <v>220</v>
      </c>
    </row>
    <row r="10" spans="1:20" ht="15.75" x14ac:dyDescent="0.25">
      <c r="A10" s="113"/>
      <c r="B10" s="120"/>
      <c r="C10" s="120" t="s">
        <v>166</v>
      </c>
      <c r="D10" s="113">
        <v>16</v>
      </c>
      <c r="E10" s="113">
        <v>16</v>
      </c>
      <c r="F10" s="113">
        <v>16</v>
      </c>
      <c r="G10" s="113">
        <v>16</v>
      </c>
      <c r="H10" s="120"/>
      <c r="I10" s="120" t="s">
        <v>166</v>
      </c>
      <c r="J10" s="113">
        <v>16</v>
      </c>
      <c r="K10" s="113">
        <v>16</v>
      </c>
      <c r="L10" s="113">
        <v>16</v>
      </c>
      <c r="M10" s="113">
        <v>16</v>
      </c>
      <c r="N10" s="120"/>
      <c r="O10" s="120"/>
      <c r="P10" s="120"/>
      <c r="Q10" s="120"/>
      <c r="R10" s="124"/>
      <c r="S10" s="124"/>
      <c r="T10" s="120"/>
    </row>
    <row r="11" spans="1:20" ht="15.75" x14ac:dyDescent="0.25">
      <c r="A11" s="113"/>
      <c r="B11" s="120"/>
      <c r="C11" s="120" t="s">
        <v>167</v>
      </c>
      <c r="D11" s="120"/>
      <c r="E11" s="120"/>
      <c r="F11" s="120"/>
      <c r="G11" s="120"/>
      <c r="H11" s="120"/>
      <c r="I11" s="120" t="s">
        <v>167</v>
      </c>
      <c r="J11" s="120"/>
      <c r="K11" s="120"/>
      <c r="L11" s="120"/>
      <c r="M11" s="120"/>
      <c r="N11" s="120"/>
      <c r="O11" s="120"/>
      <c r="P11" s="120"/>
      <c r="Q11" s="120"/>
      <c r="R11" s="124"/>
      <c r="S11" s="124"/>
      <c r="T11" s="125" t="s">
        <v>260</v>
      </c>
    </row>
    <row r="12" spans="1:20" ht="15.75" x14ac:dyDescent="0.25">
      <c r="A12" s="113"/>
      <c r="B12" s="120"/>
      <c r="C12" s="120" t="s">
        <v>168</v>
      </c>
      <c r="D12" s="120"/>
      <c r="E12" s="125"/>
      <c r="F12" s="125"/>
      <c r="G12" s="125"/>
      <c r="H12" s="120"/>
      <c r="I12" s="120" t="s">
        <v>168</v>
      </c>
      <c r="J12" s="125"/>
      <c r="K12" s="125"/>
      <c r="L12" s="125"/>
      <c r="M12" s="120"/>
      <c r="N12" s="120"/>
      <c r="O12" s="120"/>
      <c r="P12" s="120"/>
      <c r="Q12" s="120"/>
      <c r="R12" s="124"/>
      <c r="S12" s="124"/>
      <c r="T12" s="125" t="s">
        <v>259</v>
      </c>
    </row>
    <row r="13" spans="1:20" ht="15.75" x14ac:dyDescent="0.25">
      <c r="A13" s="113"/>
      <c r="B13" s="120"/>
      <c r="C13" s="120"/>
      <c r="D13" s="125"/>
      <c r="E13" s="125"/>
      <c r="F13" s="125"/>
      <c r="G13" s="125"/>
      <c r="H13" s="120"/>
      <c r="I13" s="120"/>
      <c r="J13" s="125"/>
      <c r="K13" s="125"/>
      <c r="L13" s="125"/>
      <c r="M13" s="120"/>
      <c r="N13" s="120"/>
      <c r="O13" s="120"/>
      <c r="P13" s="120"/>
      <c r="Q13" s="120"/>
      <c r="R13" s="124"/>
      <c r="S13" s="124"/>
      <c r="T13" s="120"/>
    </row>
    <row r="14" spans="1:20" ht="15.75" x14ac:dyDescent="0.25">
      <c r="A14" s="113"/>
      <c r="B14" s="120"/>
      <c r="C14" s="120"/>
      <c r="D14" s="125" t="s">
        <v>169</v>
      </c>
      <c r="E14" s="125"/>
      <c r="F14" s="125"/>
      <c r="G14" s="125"/>
      <c r="H14" s="120"/>
      <c r="I14" s="120"/>
      <c r="J14" s="125" t="s">
        <v>169</v>
      </c>
      <c r="K14" s="125"/>
      <c r="L14" s="125"/>
      <c r="M14" s="120"/>
      <c r="N14" s="120"/>
      <c r="O14" s="120"/>
      <c r="P14" s="120"/>
      <c r="Q14" s="120"/>
      <c r="R14" s="124"/>
      <c r="S14" s="124"/>
      <c r="T14" s="120"/>
    </row>
    <row r="15" spans="1:20" ht="15.75" x14ac:dyDescent="0.25">
      <c r="A15" s="113"/>
      <c r="B15" s="120"/>
      <c r="C15" s="120"/>
      <c r="D15" s="125" t="s">
        <v>170</v>
      </c>
      <c r="E15" s="125"/>
      <c r="F15" s="125"/>
      <c r="G15" s="125"/>
      <c r="H15" s="120"/>
      <c r="I15" s="120"/>
      <c r="J15" s="125" t="s">
        <v>170</v>
      </c>
      <c r="K15" s="125"/>
      <c r="L15" s="125"/>
      <c r="M15" s="120"/>
      <c r="N15" s="120"/>
      <c r="O15" s="120"/>
      <c r="P15" s="120"/>
      <c r="Q15" s="120"/>
      <c r="R15" s="124"/>
      <c r="S15" s="124"/>
      <c r="T15" s="120"/>
    </row>
    <row r="16" spans="1:20" ht="15.75" x14ac:dyDescent="0.25">
      <c r="A16" s="113"/>
      <c r="B16" s="120"/>
      <c r="C16" s="120"/>
      <c r="D16" s="125"/>
      <c r="E16" s="125"/>
      <c r="F16" s="125"/>
      <c r="G16" s="125"/>
      <c r="H16" s="120"/>
      <c r="I16" s="120"/>
      <c r="J16" s="125"/>
      <c r="K16" s="125"/>
      <c r="L16" s="125"/>
      <c r="M16" s="120"/>
      <c r="N16" s="120"/>
      <c r="O16" s="120"/>
      <c r="P16" s="120"/>
      <c r="Q16" s="120"/>
      <c r="R16" s="124"/>
      <c r="S16" s="124"/>
      <c r="T16" s="120"/>
    </row>
    <row r="17" spans="1:20" ht="15.75" x14ac:dyDescent="0.25">
      <c r="A17" s="113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4"/>
      <c r="S17" s="124"/>
      <c r="T17" s="120"/>
    </row>
    <row r="18" spans="1:20" ht="15.75" x14ac:dyDescent="0.25">
      <c r="A18" s="114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26"/>
    </row>
    <row r="19" spans="1:20" ht="15.75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28"/>
      <c r="S19" s="128"/>
      <c r="T19" s="128"/>
    </row>
    <row r="20" spans="1:20" ht="18.75" x14ac:dyDescent="0.3">
      <c r="A20" s="2"/>
      <c r="B20" s="2" t="s">
        <v>172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0" ht="18.75" x14ac:dyDescent="0.3">
      <c r="A21" s="2"/>
      <c r="B21" s="2"/>
      <c r="C21" s="2"/>
      <c r="D21" s="2"/>
      <c r="E21" s="2"/>
      <c r="F21" s="2"/>
      <c r="G21" s="2"/>
      <c r="H21" s="2" t="s">
        <v>173</v>
      </c>
      <c r="I21" s="2"/>
      <c r="J21" s="2"/>
      <c r="K21" s="2"/>
      <c r="L21" s="2"/>
      <c r="M21" s="2"/>
      <c r="N21" s="2"/>
      <c r="O21" s="2"/>
      <c r="P21" s="2"/>
      <c r="Q21" s="2"/>
    </row>
    <row r="22" spans="1:2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0" ht="18.7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0" ht="18.75" x14ac:dyDescent="0.3">
      <c r="A24" s="2"/>
      <c r="B24" s="2"/>
      <c r="C24" s="336" t="s">
        <v>174</v>
      </c>
      <c r="D24" s="2"/>
      <c r="E24" s="2"/>
      <c r="F24" s="2"/>
      <c r="G24" s="2"/>
      <c r="H24" s="2"/>
      <c r="I24" s="2"/>
      <c r="J24" s="2"/>
      <c r="K24" s="2"/>
      <c r="L24" s="2" t="s">
        <v>174</v>
      </c>
      <c r="M24" s="2"/>
      <c r="N24" s="2"/>
      <c r="O24" s="2"/>
      <c r="P24" s="2"/>
      <c r="Q24" s="2"/>
    </row>
    <row r="25" spans="1:20" ht="18.75" x14ac:dyDescent="0.3">
      <c r="A25" s="2"/>
      <c r="B25" s="2"/>
      <c r="C25" s="2" t="s">
        <v>265</v>
      </c>
      <c r="D25" s="2"/>
      <c r="E25" s="2"/>
      <c r="F25" s="2"/>
      <c r="G25" s="2"/>
      <c r="H25" s="2"/>
      <c r="I25" s="2"/>
      <c r="J25" s="2"/>
      <c r="K25" s="2"/>
      <c r="L25" s="2"/>
      <c r="M25" s="2" t="s">
        <v>266</v>
      </c>
      <c r="N25" s="2"/>
      <c r="O25" s="2"/>
      <c r="P25" s="2"/>
      <c r="Q25" s="2"/>
    </row>
    <row r="26" spans="1:20" ht="18.75" x14ac:dyDescent="0.3">
      <c r="A26" s="2"/>
      <c r="B26" s="2" t="s">
        <v>177</v>
      </c>
      <c r="C26" s="2" t="s">
        <v>263</v>
      </c>
      <c r="D26" s="2"/>
      <c r="E26" s="2"/>
      <c r="F26" s="2"/>
      <c r="G26" s="2"/>
      <c r="H26" s="2"/>
      <c r="I26" s="2"/>
      <c r="J26" s="2"/>
      <c r="K26" s="2"/>
      <c r="L26" s="2" t="s">
        <v>221</v>
      </c>
      <c r="M26" s="2"/>
      <c r="N26" s="2"/>
      <c r="O26" s="2"/>
      <c r="P26" s="2"/>
      <c r="Q26" s="2"/>
    </row>
    <row r="27" spans="1:20" ht="18.75" x14ac:dyDescent="0.3">
      <c r="A27" s="2"/>
      <c r="B27" s="441" t="s">
        <v>264</v>
      </c>
      <c r="C27" s="441"/>
      <c r="D27" s="441"/>
      <c r="E27" s="441"/>
      <c r="F27" s="441"/>
      <c r="G27" s="441"/>
      <c r="H27" s="441"/>
      <c r="I27" s="2"/>
      <c r="J27" s="2"/>
      <c r="K27" s="2"/>
      <c r="L27" s="2"/>
      <c r="M27" s="2" t="s">
        <v>267</v>
      </c>
      <c r="N27" s="2"/>
      <c r="O27" s="2"/>
      <c r="P27" s="2"/>
      <c r="Q27" s="2"/>
    </row>
    <row r="28" spans="1:2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0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8">
    <mergeCell ref="B27:H27"/>
    <mergeCell ref="D4:F4"/>
    <mergeCell ref="J4:L4"/>
    <mergeCell ref="A1:T1"/>
    <mergeCell ref="A2:T2"/>
    <mergeCell ref="C3:G3"/>
    <mergeCell ref="I3:M3"/>
    <mergeCell ref="N3:P3"/>
  </mergeCells>
  <pageMargins left="0.24" right="0.2" top="0.39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:I2"/>
    </sheetView>
  </sheetViews>
  <sheetFormatPr defaultColWidth="9" defaultRowHeight="18.75" x14ac:dyDescent="0.3"/>
  <cols>
    <col min="1" max="1" width="28.375" style="2" customWidth="1"/>
    <col min="2" max="2" width="5.125" style="2" customWidth="1"/>
    <col min="3" max="5" width="7.375" style="2" customWidth="1"/>
    <col min="6" max="6" width="6.125" style="2" customWidth="1"/>
    <col min="7" max="7" width="6.375" style="2" customWidth="1"/>
    <col min="8" max="8" width="6.625" style="2" customWidth="1"/>
    <col min="9" max="9" width="9.75" style="2" customWidth="1"/>
    <col min="10" max="16384" width="9" style="2"/>
  </cols>
  <sheetData>
    <row r="1" spans="1:9" ht="21" x14ac:dyDescent="0.35">
      <c r="A1" s="442">
        <v>33</v>
      </c>
      <c r="B1" s="442"/>
      <c r="C1" s="442"/>
      <c r="D1" s="442"/>
      <c r="E1" s="442"/>
      <c r="F1" s="442"/>
      <c r="G1" s="442"/>
      <c r="H1" s="442"/>
      <c r="I1" s="442"/>
    </row>
    <row r="2" spans="1:9" ht="21" x14ac:dyDescent="0.35">
      <c r="A2" s="443" t="s">
        <v>253</v>
      </c>
      <c r="B2" s="443"/>
      <c r="C2" s="443"/>
      <c r="D2" s="443"/>
      <c r="E2" s="443"/>
      <c r="F2" s="443"/>
      <c r="G2" s="443"/>
      <c r="H2" s="443"/>
      <c r="I2" s="443"/>
    </row>
    <row r="3" spans="1:9" ht="21" x14ac:dyDescent="0.35">
      <c r="A3" s="443" t="s">
        <v>22</v>
      </c>
      <c r="B3" s="443"/>
      <c r="C3" s="443"/>
      <c r="D3" s="443"/>
      <c r="E3" s="443"/>
      <c r="F3" s="443"/>
      <c r="G3" s="443"/>
      <c r="H3" s="443"/>
      <c r="I3" s="443"/>
    </row>
    <row r="4" spans="1:9" ht="21" x14ac:dyDescent="0.35">
      <c r="A4" s="353"/>
      <c r="B4" s="353"/>
      <c r="C4" s="353"/>
      <c r="D4" s="353"/>
      <c r="E4" s="353"/>
      <c r="F4" s="353"/>
      <c r="G4" s="353"/>
      <c r="H4" s="353"/>
      <c r="I4" s="353"/>
    </row>
    <row r="5" spans="1:9" ht="56.25" customHeight="1" x14ac:dyDescent="0.3">
      <c r="A5" s="444" t="s">
        <v>0</v>
      </c>
      <c r="B5" s="445" t="s">
        <v>12</v>
      </c>
      <c r="C5" s="445" t="s">
        <v>13</v>
      </c>
      <c r="D5" s="444"/>
      <c r="E5" s="444"/>
      <c r="F5" s="445" t="s">
        <v>14</v>
      </c>
      <c r="G5" s="444"/>
      <c r="H5" s="444"/>
      <c r="I5" s="444" t="s">
        <v>1</v>
      </c>
    </row>
    <row r="6" spans="1:9" x14ac:dyDescent="0.3">
      <c r="A6" s="444"/>
      <c r="B6" s="445"/>
      <c r="C6" s="352">
        <v>2567</v>
      </c>
      <c r="D6" s="352">
        <v>2568</v>
      </c>
      <c r="E6" s="352">
        <v>2569</v>
      </c>
      <c r="F6" s="352">
        <v>2567</v>
      </c>
      <c r="G6" s="352">
        <v>2568</v>
      </c>
      <c r="H6" s="352">
        <v>2569</v>
      </c>
      <c r="I6" s="444"/>
    </row>
    <row r="7" spans="1:9" x14ac:dyDescent="0.3">
      <c r="A7" s="366" t="s">
        <v>21</v>
      </c>
      <c r="B7" s="6">
        <v>1</v>
      </c>
      <c r="C7" s="6">
        <v>1</v>
      </c>
      <c r="D7" s="6">
        <v>1</v>
      </c>
      <c r="E7" s="6">
        <v>1</v>
      </c>
      <c r="F7" s="177" t="s">
        <v>2</v>
      </c>
      <c r="G7" s="6" t="s">
        <v>2</v>
      </c>
      <c r="H7" s="180" t="s">
        <v>2</v>
      </c>
      <c r="I7" s="8"/>
    </row>
    <row r="8" spans="1:9" x14ac:dyDescent="0.3">
      <c r="A8" s="156" t="s">
        <v>15</v>
      </c>
      <c r="B8" s="7">
        <v>14</v>
      </c>
      <c r="C8" s="7">
        <v>14</v>
      </c>
      <c r="D8" s="7">
        <v>14</v>
      </c>
      <c r="E8" s="7">
        <v>14</v>
      </c>
      <c r="F8" s="199" t="s">
        <v>2</v>
      </c>
      <c r="G8" s="14" t="s">
        <v>2</v>
      </c>
      <c r="H8" s="364" t="s">
        <v>2</v>
      </c>
      <c r="I8" s="5"/>
    </row>
    <row r="9" spans="1:9" x14ac:dyDescent="0.3">
      <c r="A9" s="156" t="s">
        <v>16</v>
      </c>
      <c r="B9" s="7">
        <v>7</v>
      </c>
      <c r="C9" s="14">
        <v>7</v>
      </c>
      <c r="D9" s="14">
        <v>7</v>
      </c>
      <c r="E9" s="14">
        <v>7</v>
      </c>
      <c r="F9" s="199" t="s">
        <v>2</v>
      </c>
      <c r="G9" s="14" t="s">
        <v>2</v>
      </c>
      <c r="H9" s="364" t="s">
        <v>2</v>
      </c>
      <c r="I9" s="5"/>
    </row>
    <row r="10" spans="1:9" x14ac:dyDescent="0.3">
      <c r="A10" s="156" t="s">
        <v>17</v>
      </c>
      <c r="B10" s="14">
        <v>4</v>
      </c>
      <c r="C10" s="14">
        <v>5</v>
      </c>
      <c r="D10" s="14">
        <v>5</v>
      </c>
      <c r="E10" s="14">
        <v>5</v>
      </c>
      <c r="F10" s="367" t="s">
        <v>237</v>
      </c>
      <c r="G10" s="14" t="s">
        <v>2</v>
      </c>
      <c r="H10" s="364" t="s">
        <v>2</v>
      </c>
      <c r="I10" s="5"/>
    </row>
    <row r="11" spans="1:9" x14ac:dyDescent="0.3">
      <c r="A11" s="156" t="s">
        <v>18</v>
      </c>
      <c r="B11" s="14">
        <v>7</v>
      </c>
      <c r="C11" s="14">
        <v>8</v>
      </c>
      <c r="D11" s="14">
        <v>8</v>
      </c>
      <c r="E11" s="14">
        <v>8</v>
      </c>
      <c r="F11" s="368">
        <v>1</v>
      </c>
      <c r="G11" s="14" t="s">
        <v>2</v>
      </c>
      <c r="H11" s="364" t="s">
        <v>2</v>
      </c>
      <c r="I11" s="5"/>
    </row>
    <row r="12" spans="1:9" x14ac:dyDescent="0.3">
      <c r="A12" s="156" t="s">
        <v>19</v>
      </c>
      <c r="B12" s="14">
        <v>3</v>
      </c>
      <c r="C12" s="14">
        <v>4</v>
      </c>
      <c r="D12" s="14">
        <v>4</v>
      </c>
      <c r="E12" s="14">
        <v>4</v>
      </c>
      <c r="F12" s="367" t="s">
        <v>237</v>
      </c>
      <c r="G12" s="14" t="s">
        <v>2</v>
      </c>
      <c r="H12" s="364" t="s">
        <v>2</v>
      </c>
      <c r="I12" s="5"/>
    </row>
    <row r="13" spans="1:9" x14ac:dyDescent="0.3">
      <c r="A13" s="156" t="s">
        <v>226</v>
      </c>
      <c r="B13" s="14">
        <v>1</v>
      </c>
      <c r="C13" s="14">
        <v>1</v>
      </c>
      <c r="D13" s="14">
        <v>1</v>
      </c>
      <c r="E13" s="14">
        <v>1</v>
      </c>
      <c r="F13" s="199" t="s">
        <v>2</v>
      </c>
      <c r="G13" s="79" t="s">
        <v>2</v>
      </c>
      <c r="H13" s="364" t="s">
        <v>2</v>
      </c>
      <c r="I13" s="5"/>
    </row>
    <row r="14" spans="1:9" x14ac:dyDescent="0.3">
      <c r="A14" s="10" t="s">
        <v>20</v>
      </c>
      <c r="B14" s="161">
        <f>SUM(B7:B13)</f>
        <v>37</v>
      </c>
      <c r="C14" s="161">
        <f>+C7+C8+C9+C10+C11+C12+C13</f>
        <v>40</v>
      </c>
      <c r="D14" s="161">
        <v>40</v>
      </c>
      <c r="E14" s="161">
        <v>40</v>
      </c>
      <c r="F14" s="369" t="s">
        <v>303</v>
      </c>
      <c r="G14" s="161" t="s">
        <v>2</v>
      </c>
      <c r="H14" s="161" t="s">
        <v>2</v>
      </c>
      <c r="I14" s="3"/>
    </row>
  </sheetData>
  <mergeCells count="8">
    <mergeCell ref="A1:I1"/>
    <mergeCell ref="A2:I2"/>
    <mergeCell ref="A5:A6"/>
    <mergeCell ref="B5:B6"/>
    <mergeCell ref="C5:E5"/>
    <mergeCell ref="F5:H5"/>
    <mergeCell ref="I5:I6"/>
    <mergeCell ref="A3:I3"/>
  </mergeCells>
  <pageMargins left="0.63" right="0.15748031496062992" top="0.59055118110236227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59" zoomScale="130" zoomScaleNormal="130" workbookViewId="0">
      <selection activeCell="L63" sqref="L63"/>
    </sheetView>
  </sheetViews>
  <sheetFormatPr defaultColWidth="9" defaultRowHeight="18.75" x14ac:dyDescent="0.3"/>
  <cols>
    <col min="1" max="1" width="33.625" style="2" customWidth="1"/>
    <col min="2" max="2" width="5.125" style="2" customWidth="1"/>
    <col min="3" max="5" width="7.375" style="2" customWidth="1"/>
    <col min="6" max="8" width="5.625" style="2" customWidth="1"/>
    <col min="9" max="9" width="9.75" style="2" customWidth="1"/>
    <col min="10" max="16384" width="9" style="2"/>
  </cols>
  <sheetData>
    <row r="1" spans="1:13" ht="21" x14ac:dyDescent="0.35">
      <c r="I1" s="67">
        <v>26</v>
      </c>
    </row>
    <row r="2" spans="1:13" ht="21" x14ac:dyDescent="0.35">
      <c r="A2" s="440" t="s">
        <v>250</v>
      </c>
      <c r="B2" s="440"/>
      <c r="C2" s="440"/>
      <c r="D2" s="440"/>
      <c r="E2" s="440"/>
      <c r="F2" s="440"/>
      <c r="G2" s="440"/>
      <c r="H2" s="440"/>
      <c r="I2" s="440"/>
    </row>
    <row r="3" spans="1:13" ht="56.25" customHeight="1" x14ac:dyDescent="0.3">
      <c r="A3" s="451" t="s">
        <v>0</v>
      </c>
      <c r="B3" s="449" t="s">
        <v>12</v>
      </c>
      <c r="C3" s="446" t="s">
        <v>13</v>
      </c>
      <c r="D3" s="447"/>
      <c r="E3" s="448"/>
      <c r="F3" s="446" t="s">
        <v>14</v>
      </c>
      <c r="G3" s="447"/>
      <c r="H3" s="448"/>
      <c r="I3" s="451" t="s">
        <v>1</v>
      </c>
    </row>
    <row r="4" spans="1:13" x14ac:dyDescent="0.3">
      <c r="A4" s="452"/>
      <c r="B4" s="450"/>
      <c r="C4" s="419">
        <v>2567</v>
      </c>
      <c r="D4" s="419">
        <v>2568</v>
      </c>
      <c r="E4" s="419">
        <v>2569</v>
      </c>
      <c r="F4" s="419">
        <v>2567</v>
      </c>
      <c r="G4" s="419">
        <v>2568</v>
      </c>
      <c r="H4" s="419">
        <v>2569</v>
      </c>
      <c r="I4" s="452"/>
    </row>
    <row r="5" spans="1:13" ht="60" customHeight="1" x14ac:dyDescent="0.3">
      <c r="A5" s="418" t="s">
        <v>369</v>
      </c>
      <c r="B5" s="177">
        <v>1</v>
      </c>
      <c r="C5" s="177">
        <v>1</v>
      </c>
      <c r="D5" s="6">
        <v>1</v>
      </c>
      <c r="E5" s="180">
        <v>1</v>
      </c>
      <c r="F5" s="173">
        <v>0</v>
      </c>
      <c r="G5" s="6">
        <v>0</v>
      </c>
      <c r="H5" s="173">
        <v>0</v>
      </c>
      <c r="I5" s="6" t="s">
        <v>366</v>
      </c>
    </row>
    <row r="6" spans="1:13" x14ac:dyDescent="0.3">
      <c r="A6" s="156" t="s">
        <v>15</v>
      </c>
      <c r="B6" s="178"/>
      <c r="C6" s="199"/>
      <c r="D6" s="14"/>
      <c r="E6" s="364"/>
      <c r="F6" s="71"/>
      <c r="G6" s="14"/>
      <c r="H6" s="71"/>
      <c r="I6" s="5"/>
    </row>
    <row r="7" spans="1:13" ht="60" customHeight="1" x14ac:dyDescent="0.3">
      <c r="A7" s="362" t="s">
        <v>362</v>
      </c>
      <c r="B7" s="178">
        <v>1</v>
      </c>
      <c r="C7" s="178">
        <v>1</v>
      </c>
      <c r="D7" s="7">
        <v>1</v>
      </c>
      <c r="E7" s="175">
        <v>1</v>
      </c>
      <c r="F7" s="160">
        <v>0</v>
      </c>
      <c r="G7" s="7">
        <v>0</v>
      </c>
      <c r="H7" s="160">
        <v>0</v>
      </c>
      <c r="I7" s="5"/>
    </row>
    <row r="8" spans="1:13" ht="38.25" x14ac:dyDescent="0.35">
      <c r="A8" s="157" t="s">
        <v>304</v>
      </c>
      <c r="B8" s="178">
        <v>1</v>
      </c>
      <c r="C8" s="178">
        <v>1</v>
      </c>
      <c r="D8" s="7">
        <v>1</v>
      </c>
      <c r="E8" s="175">
        <v>1</v>
      </c>
      <c r="F8" s="160">
        <v>0</v>
      </c>
      <c r="G8" s="7">
        <v>0</v>
      </c>
      <c r="H8" s="160">
        <v>0</v>
      </c>
      <c r="I8" s="5"/>
      <c r="M8" s="158"/>
    </row>
    <row r="9" spans="1:13" ht="37.5" x14ac:dyDescent="0.3">
      <c r="A9" s="157" t="s">
        <v>305</v>
      </c>
      <c r="B9" s="178">
        <v>1</v>
      </c>
      <c r="C9" s="178">
        <v>1</v>
      </c>
      <c r="D9" s="7">
        <v>1</v>
      </c>
      <c r="E9" s="175">
        <v>1</v>
      </c>
      <c r="F9" s="160">
        <v>0</v>
      </c>
      <c r="G9" s="7">
        <v>0</v>
      </c>
      <c r="H9" s="160">
        <v>0</v>
      </c>
      <c r="I9" s="5"/>
    </row>
    <row r="10" spans="1:13" ht="37.5" x14ac:dyDescent="0.3">
      <c r="A10" s="157" t="s">
        <v>307</v>
      </c>
      <c r="B10" s="178">
        <v>1</v>
      </c>
      <c r="C10" s="178">
        <v>1</v>
      </c>
      <c r="D10" s="7">
        <v>1</v>
      </c>
      <c r="E10" s="175">
        <v>1</v>
      </c>
      <c r="F10" s="160">
        <v>0</v>
      </c>
      <c r="G10" s="7">
        <v>0</v>
      </c>
      <c r="H10" s="160">
        <v>0</v>
      </c>
      <c r="I10" s="5"/>
    </row>
    <row r="11" spans="1:13" x14ac:dyDescent="0.3">
      <c r="A11" s="362" t="s">
        <v>306</v>
      </c>
      <c r="B11" s="178">
        <v>1</v>
      </c>
      <c r="C11" s="178">
        <v>1</v>
      </c>
      <c r="D11" s="7">
        <v>1</v>
      </c>
      <c r="E11" s="175">
        <v>1</v>
      </c>
      <c r="F11" s="160">
        <v>0</v>
      </c>
      <c r="G11" s="7">
        <v>0</v>
      </c>
      <c r="H11" s="160">
        <v>0</v>
      </c>
      <c r="I11" s="5"/>
    </row>
    <row r="12" spans="1:13" x14ac:dyDescent="0.3">
      <c r="A12" s="420" t="s">
        <v>3</v>
      </c>
      <c r="B12" s="178"/>
      <c r="C12" s="199"/>
      <c r="D12" s="14"/>
      <c r="E12" s="364"/>
      <c r="F12" s="71"/>
      <c r="G12" s="14"/>
      <c r="H12" s="71"/>
      <c r="I12" s="5"/>
    </row>
    <row r="13" spans="1:13" x14ac:dyDescent="0.3">
      <c r="A13" s="5" t="s">
        <v>183</v>
      </c>
      <c r="B13" s="178">
        <v>1</v>
      </c>
      <c r="C13" s="178">
        <v>1</v>
      </c>
      <c r="D13" s="7">
        <v>1</v>
      </c>
      <c r="E13" s="175">
        <v>1</v>
      </c>
      <c r="F13" s="160">
        <v>0</v>
      </c>
      <c r="G13" s="7">
        <v>0</v>
      </c>
      <c r="H13" s="160">
        <v>0</v>
      </c>
      <c r="I13" s="5"/>
    </row>
    <row r="14" spans="1:13" x14ac:dyDescent="0.3">
      <c r="A14" s="5" t="s">
        <v>4</v>
      </c>
      <c r="B14" s="178">
        <v>1</v>
      </c>
      <c r="C14" s="178">
        <v>1</v>
      </c>
      <c r="D14" s="7">
        <v>1</v>
      </c>
      <c r="E14" s="175">
        <v>1</v>
      </c>
      <c r="F14" s="160">
        <v>0</v>
      </c>
      <c r="G14" s="7">
        <v>0</v>
      </c>
      <c r="H14" s="160">
        <v>0</v>
      </c>
      <c r="I14" s="5"/>
    </row>
    <row r="15" spans="1:13" x14ac:dyDescent="0.3">
      <c r="A15" s="5" t="s">
        <v>184</v>
      </c>
      <c r="B15" s="178">
        <v>1</v>
      </c>
      <c r="C15" s="178">
        <v>1</v>
      </c>
      <c r="D15" s="7">
        <v>1</v>
      </c>
      <c r="E15" s="175">
        <v>1</v>
      </c>
      <c r="F15" s="160">
        <v>0</v>
      </c>
      <c r="G15" s="7">
        <v>0</v>
      </c>
      <c r="H15" s="160">
        <v>0</v>
      </c>
      <c r="I15" s="5"/>
    </row>
    <row r="16" spans="1:13" x14ac:dyDescent="0.3">
      <c r="A16" s="157" t="s">
        <v>194</v>
      </c>
      <c r="B16" s="178">
        <v>1</v>
      </c>
      <c r="C16" s="178">
        <v>1</v>
      </c>
      <c r="D16" s="7">
        <v>1</v>
      </c>
      <c r="E16" s="175">
        <v>1</v>
      </c>
      <c r="F16" s="160">
        <v>0</v>
      </c>
      <c r="G16" s="7">
        <v>0</v>
      </c>
      <c r="H16" s="160">
        <v>0</v>
      </c>
      <c r="I16" s="5"/>
    </row>
    <row r="17" spans="1:13" x14ac:dyDescent="0.3">
      <c r="A17" s="4" t="s">
        <v>308</v>
      </c>
      <c r="B17" s="178"/>
      <c r="C17" s="178"/>
      <c r="D17" s="7"/>
      <c r="E17" s="175"/>
      <c r="F17" s="160"/>
      <c r="G17" s="7"/>
      <c r="H17" s="160"/>
      <c r="I17" s="5"/>
    </row>
    <row r="18" spans="1:13" x14ac:dyDescent="0.3">
      <c r="A18" s="5" t="s">
        <v>309</v>
      </c>
      <c r="B18" s="178">
        <v>1</v>
      </c>
      <c r="C18" s="178">
        <v>1</v>
      </c>
      <c r="D18" s="7">
        <v>1</v>
      </c>
      <c r="E18" s="175">
        <v>1</v>
      </c>
      <c r="F18" s="160">
        <v>0</v>
      </c>
      <c r="G18" s="7">
        <v>0</v>
      </c>
      <c r="H18" s="160">
        <v>0</v>
      </c>
      <c r="I18" s="5"/>
    </row>
    <row r="19" spans="1:13" x14ac:dyDescent="0.3">
      <c r="A19" s="5" t="s">
        <v>310</v>
      </c>
      <c r="B19" s="178">
        <v>1</v>
      </c>
      <c r="C19" s="178">
        <v>1</v>
      </c>
      <c r="D19" s="7">
        <v>1</v>
      </c>
      <c r="E19" s="175">
        <v>1</v>
      </c>
      <c r="F19" s="160">
        <v>0</v>
      </c>
      <c r="G19" s="7">
        <v>0</v>
      </c>
      <c r="H19" s="160">
        <v>0</v>
      </c>
      <c r="I19" s="5"/>
    </row>
    <row r="20" spans="1:13" x14ac:dyDescent="0.3">
      <c r="A20" s="5" t="s">
        <v>311</v>
      </c>
      <c r="B20" s="178">
        <v>1</v>
      </c>
      <c r="C20" s="178">
        <v>1</v>
      </c>
      <c r="D20" s="7">
        <v>1</v>
      </c>
      <c r="E20" s="175">
        <v>1</v>
      </c>
      <c r="F20" s="160">
        <v>0</v>
      </c>
      <c r="G20" s="7">
        <v>0</v>
      </c>
      <c r="H20" s="160">
        <v>0</v>
      </c>
      <c r="I20" s="5"/>
    </row>
    <row r="21" spans="1:13" x14ac:dyDescent="0.3">
      <c r="A21" s="5" t="s">
        <v>312</v>
      </c>
      <c r="B21" s="178">
        <v>1</v>
      </c>
      <c r="C21" s="178">
        <v>1</v>
      </c>
      <c r="D21" s="7">
        <v>1</v>
      </c>
      <c r="E21" s="175">
        <v>1</v>
      </c>
      <c r="F21" s="160">
        <v>0</v>
      </c>
      <c r="G21" s="7">
        <v>0</v>
      </c>
      <c r="H21" s="160">
        <v>0</v>
      </c>
      <c r="I21" s="5"/>
    </row>
    <row r="22" spans="1:13" x14ac:dyDescent="0.3">
      <c r="A22" s="4" t="s">
        <v>216</v>
      </c>
      <c r="B22" s="178"/>
      <c r="C22" s="178"/>
      <c r="D22" s="7"/>
      <c r="E22" s="175"/>
      <c r="F22" s="160"/>
      <c r="G22" s="7"/>
      <c r="H22" s="160"/>
      <c r="I22" s="5"/>
    </row>
    <row r="23" spans="1:13" x14ac:dyDescent="0.3">
      <c r="A23" s="5" t="s">
        <v>6</v>
      </c>
      <c r="B23" s="178">
        <v>1</v>
      </c>
      <c r="C23" s="178">
        <v>1</v>
      </c>
      <c r="D23" s="7">
        <v>1</v>
      </c>
      <c r="E23" s="175">
        <v>1</v>
      </c>
      <c r="F23" s="160">
        <v>0</v>
      </c>
      <c r="G23" s="7">
        <v>0</v>
      </c>
      <c r="H23" s="160">
        <v>0</v>
      </c>
      <c r="I23" s="5"/>
    </row>
    <row r="24" spans="1:13" x14ac:dyDescent="0.3">
      <c r="A24" s="156" t="s">
        <v>16</v>
      </c>
      <c r="B24" s="178"/>
      <c r="C24" s="199"/>
      <c r="D24" s="14"/>
      <c r="E24" s="364"/>
      <c r="F24" s="71"/>
      <c r="G24" s="14"/>
      <c r="H24" s="71"/>
      <c r="I24" s="5"/>
    </row>
    <row r="25" spans="1:13" ht="60" customHeight="1" x14ac:dyDescent="0.3">
      <c r="A25" s="362" t="s">
        <v>363</v>
      </c>
      <c r="B25" s="178">
        <v>1</v>
      </c>
      <c r="C25" s="178">
        <v>1</v>
      </c>
      <c r="D25" s="7">
        <v>1</v>
      </c>
      <c r="E25" s="175">
        <v>1</v>
      </c>
      <c r="F25" s="160">
        <v>0</v>
      </c>
      <c r="G25" s="7">
        <v>0</v>
      </c>
      <c r="H25" s="160">
        <v>0</v>
      </c>
      <c r="I25" s="5"/>
    </row>
    <row r="26" spans="1:13" ht="38.25" x14ac:dyDescent="0.35">
      <c r="A26" s="157" t="s">
        <v>313</v>
      </c>
      <c r="B26" s="178">
        <v>1</v>
      </c>
      <c r="C26" s="178">
        <v>1</v>
      </c>
      <c r="D26" s="7">
        <v>1</v>
      </c>
      <c r="E26" s="175">
        <v>1</v>
      </c>
      <c r="F26" s="160">
        <v>0</v>
      </c>
      <c r="G26" s="7">
        <v>0</v>
      </c>
      <c r="H26" s="160">
        <v>0</v>
      </c>
      <c r="I26" s="5"/>
      <c r="M26" s="158"/>
    </row>
    <row r="27" spans="1:13" ht="37.5" x14ac:dyDescent="0.3">
      <c r="A27" s="157" t="s">
        <v>314</v>
      </c>
      <c r="B27" s="178">
        <v>1</v>
      </c>
      <c r="C27" s="178">
        <v>1</v>
      </c>
      <c r="D27" s="7">
        <v>1</v>
      </c>
      <c r="E27" s="175">
        <v>1</v>
      </c>
      <c r="F27" s="160">
        <v>0</v>
      </c>
      <c r="G27" s="7">
        <v>0</v>
      </c>
      <c r="H27" s="160">
        <v>0</v>
      </c>
      <c r="I27" s="5"/>
    </row>
    <row r="28" spans="1:13" ht="37.5" x14ac:dyDescent="0.3">
      <c r="A28" s="157" t="s">
        <v>315</v>
      </c>
      <c r="B28" s="178">
        <v>1</v>
      </c>
      <c r="C28" s="178">
        <v>1</v>
      </c>
      <c r="D28" s="7">
        <v>1</v>
      </c>
      <c r="E28" s="175">
        <v>1</v>
      </c>
      <c r="F28" s="160">
        <v>0</v>
      </c>
      <c r="G28" s="7">
        <v>0</v>
      </c>
      <c r="H28" s="160">
        <v>0</v>
      </c>
      <c r="I28" s="81" t="s">
        <v>251</v>
      </c>
    </row>
    <row r="29" spans="1:13" ht="37.5" customHeight="1" x14ac:dyDescent="0.3">
      <c r="A29" s="363" t="s">
        <v>364</v>
      </c>
      <c r="B29" s="179">
        <v>1</v>
      </c>
      <c r="C29" s="179">
        <v>1</v>
      </c>
      <c r="D29" s="159">
        <v>1</v>
      </c>
      <c r="E29" s="176">
        <v>1</v>
      </c>
      <c r="F29" s="174">
        <v>0</v>
      </c>
      <c r="G29" s="159">
        <v>0</v>
      </c>
      <c r="H29" s="174">
        <v>0</v>
      </c>
      <c r="I29" s="9"/>
    </row>
    <row r="30" spans="1:13" ht="21" x14ac:dyDescent="0.35">
      <c r="A30" s="305"/>
      <c r="B30" s="160"/>
      <c r="C30" s="160"/>
      <c r="D30" s="160"/>
      <c r="E30" s="160"/>
      <c r="F30" s="160"/>
      <c r="G30" s="160"/>
      <c r="H30" s="160"/>
      <c r="I30" s="349">
        <v>27</v>
      </c>
    </row>
    <row r="31" spans="1:13" ht="21" x14ac:dyDescent="0.35">
      <c r="A31" s="443" t="s">
        <v>250</v>
      </c>
      <c r="B31" s="443"/>
      <c r="C31" s="443"/>
      <c r="D31" s="443"/>
      <c r="E31" s="443"/>
      <c r="F31" s="443"/>
      <c r="G31" s="443"/>
      <c r="H31" s="443"/>
      <c r="I31" s="443"/>
    </row>
    <row r="32" spans="1:13" ht="56.25" customHeight="1" x14ac:dyDescent="0.3">
      <c r="A32" s="444" t="s">
        <v>0</v>
      </c>
      <c r="B32" s="445" t="s">
        <v>12</v>
      </c>
      <c r="C32" s="445" t="s">
        <v>13</v>
      </c>
      <c r="D32" s="444"/>
      <c r="E32" s="444"/>
      <c r="F32" s="445" t="s">
        <v>14</v>
      </c>
      <c r="G32" s="444"/>
      <c r="H32" s="444"/>
      <c r="I32" s="444" t="s">
        <v>1</v>
      </c>
    </row>
    <row r="33" spans="1:9" x14ac:dyDescent="0.3">
      <c r="A33" s="444"/>
      <c r="B33" s="445"/>
      <c r="C33" s="145">
        <v>2567</v>
      </c>
      <c r="D33" s="145">
        <v>2568</v>
      </c>
      <c r="E33" s="145">
        <v>2569</v>
      </c>
      <c r="F33" s="329">
        <v>2567</v>
      </c>
      <c r="G33" s="329">
        <v>2568</v>
      </c>
      <c r="H33" s="329">
        <v>2569</v>
      </c>
      <c r="I33" s="444"/>
    </row>
    <row r="34" spans="1:9" x14ac:dyDescent="0.3">
      <c r="A34" s="11" t="s">
        <v>3</v>
      </c>
      <c r="B34" s="134"/>
      <c r="C34" s="8"/>
      <c r="D34" s="134"/>
      <c r="E34" s="8"/>
      <c r="F34" s="134"/>
      <c r="G34" s="8"/>
      <c r="H34" s="134"/>
      <c r="I34" s="8"/>
    </row>
    <row r="35" spans="1:9" x14ac:dyDescent="0.3">
      <c r="A35" s="5" t="s">
        <v>186</v>
      </c>
      <c r="B35" s="160">
        <v>1</v>
      </c>
      <c r="C35" s="7">
        <v>1</v>
      </c>
      <c r="D35" s="160">
        <v>1</v>
      </c>
      <c r="E35" s="7">
        <v>1</v>
      </c>
      <c r="F35" s="160">
        <v>0</v>
      </c>
      <c r="G35" s="7">
        <v>0</v>
      </c>
      <c r="H35" s="160">
        <v>0</v>
      </c>
      <c r="I35" s="5"/>
    </row>
    <row r="36" spans="1:9" x14ac:dyDescent="0.3">
      <c r="A36" s="5" t="s">
        <v>187</v>
      </c>
      <c r="B36" s="160">
        <v>1</v>
      </c>
      <c r="C36" s="7">
        <v>1</v>
      </c>
      <c r="D36" s="160">
        <v>1</v>
      </c>
      <c r="E36" s="7">
        <v>1</v>
      </c>
      <c r="F36" s="160">
        <v>0</v>
      </c>
      <c r="G36" s="7">
        <v>0</v>
      </c>
      <c r="H36" s="160">
        <v>0</v>
      </c>
      <c r="I36" s="5"/>
    </row>
    <row r="37" spans="1:9" x14ac:dyDescent="0.3">
      <c r="A37" s="156" t="s">
        <v>17</v>
      </c>
      <c r="B37" s="71"/>
      <c r="C37" s="14"/>
      <c r="D37" s="71"/>
      <c r="E37" s="14"/>
      <c r="F37" s="71"/>
      <c r="G37" s="14"/>
      <c r="H37" s="71"/>
      <c r="I37" s="5"/>
    </row>
    <row r="38" spans="1:9" ht="60" customHeight="1" x14ac:dyDescent="0.3">
      <c r="A38" s="362" t="s">
        <v>368</v>
      </c>
      <c r="B38" s="160">
        <v>1</v>
      </c>
      <c r="C38" s="7">
        <v>1</v>
      </c>
      <c r="D38" s="160">
        <v>1</v>
      </c>
      <c r="E38" s="7">
        <v>1</v>
      </c>
      <c r="F38" s="160">
        <v>0</v>
      </c>
      <c r="G38" s="7">
        <v>0</v>
      </c>
      <c r="H38" s="160">
        <v>0</v>
      </c>
      <c r="I38" s="5"/>
    </row>
    <row r="39" spans="1:9" ht="37.5" customHeight="1" x14ac:dyDescent="0.3">
      <c r="A39" s="157" t="s">
        <v>316</v>
      </c>
      <c r="B39" s="160">
        <v>0</v>
      </c>
      <c r="C39" s="7">
        <v>1</v>
      </c>
      <c r="D39" s="160">
        <v>1</v>
      </c>
      <c r="E39" s="7">
        <v>1</v>
      </c>
      <c r="F39" s="334" t="s">
        <v>237</v>
      </c>
      <c r="G39" s="7">
        <v>0</v>
      </c>
      <c r="H39" s="160">
        <v>0</v>
      </c>
      <c r="I39" s="7" t="s">
        <v>229</v>
      </c>
    </row>
    <row r="40" spans="1:9" ht="37.5" x14ac:dyDescent="0.3">
      <c r="A40" s="157" t="s">
        <v>317</v>
      </c>
      <c r="B40" s="160">
        <v>1</v>
      </c>
      <c r="C40" s="7">
        <v>1</v>
      </c>
      <c r="D40" s="160">
        <v>1</v>
      </c>
      <c r="E40" s="7">
        <v>1</v>
      </c>
      <c r="F40" s="160">
        <v>0</v>
      </c>
      <c r="G40" s="7">
        <v>0</v>
      </c>
      <c r="H40" s="160">
        <v>0</v>
      </c>
      <c r="I40" s="13"/>
    </row>
    <row r="41" spans="1:9" x14ac:dyDescent="0.3">
      <c r="A41" s="4" t="s">
        <v>3</v>
      </c>
      <c r="B41" s="71"/>
      <c r="C41" s="14"/>
      <c r="D41" s="71"/>
      <c r="E41" s="14"/>
      <c r="F41" s="71"/>
      <c r="G41" s="14"/>
      <c r="H41" s="71"/>
      <c r="I41" s="5"/>
    </row>
    <row r="42" spans="1:9" x14ac:dyDescent="0.3">
      <c r="A42" s="5" t="s">
        <v>188</v>
      </c>
      <c r="B42" s="160">
        <v>1</v>
      </c>
      <c r="C42" s="7">
        <v>1</v>
      </c>
      <c r="D42" s="160">
        <v>1</v>
      </c>
      <c r="E42" s="7">
        <v>1</v>
      </c>
      <c r="F42" s="160">
        <v>0</v>
      </c>
      <c r="G42" s="7">
        <v>0</v>
      </c>
      <c r="H42" s="160">
        <v>0</v>
      </c>
      <c r="I42" s="5"/>
    </row>
    <row r="43" spans="1:9" x14ac:dyDescent="0.3">
      <c r="A43" s="5" t="s">
        <v>189</v>
      </c>
      <c r="B43" s="160">
        <v>1</v>
      </c>
      <c r="C43" s="7">
        <v>1</v>
      </c>
      <c r="D43" s="160">
        <v>1</v>
      </c>
      <c r="E43" s="7">
        <v>1</v>
      </c>
      <c r="F43" s="160">
        <v>0</v>
      </c>
      <c r="G43" s="7">
        <v>0</v>
      </c>
      <c r="H43" s="160">
        <v>0</v>
      </c>
      <c r="I43" s="5"/>
    </row>
    <row r="44" spans="1:9" x14ac:dyDescent="0.3">
      <c r="A44" s="156" t="s">
        <v>18</v>
      </c>
      <c r="B44" s="71"/>
      <c r="C44" s="14"/>
      <c r="D44" s="71"/>
      <c r="E44" s="14"/>
      <c r="F44" s="71"/>
      <c r="G44" s="14"/>
      <c r="H44" s="71"/>
      <c r="I44" s="5"/>
    </row>
    <row r="45" spans="1:9" ht="60" customHeight="1" x14ac:dyDescent="0.3">
      <c r="A45" s="362" t="s">
        <v>318</v>
      </c>
      <c r="B45" s="160">
        <v>1</v>
      </c>
      <c r="C45" s="7">
        <v>1</v>
      </c>
      <c r="D45" s="160">
        <v>1</v>
      </c>
      <c r="E45" s="7">
        <v>1</v>
      </c>
      <c r="F45" s="160">
        <v>0</v>
      </c>
      <c r="G45" s="7">
        <v>0</v>
      </c>
      <c r="H45" s="160">
        <v>0</v>
      </c>
      <c r="I45" s="299" t="s">
        <v>365</v>
      </c>
    </row>
    <row r="46" spans="1:9" ht="37.5" x14ac:dyDescent="0.3">
      <c r="A46" s="157" t="s">
        <v>319</v>
      </c>
      <c r="B46" s="160">
        <v>1</v>
      </c>
      <c r="C46" s="7">
        <v>1</v>
      </c>
      <c r="D46" s="160">
        <v>1</v>
      </c>
      <c r="E46" s="7">
        <v>1</v>
      </c>
      <c r="F46" s="160">
        <v>0</v>
      </c>
      <c r="G46" s="7">
        <v>0</v>
      </c>
      <c r="H46" s="160">
        <v>0</v>
      </c>
      <c r="I46" s="13"/>
    </row>
    <row r="47" spans="1:9" x14ac:dyDescent="0.3">
      <c r="A47" s="4" t="s">
        <v>3</v>
      </c>
      <c r="B47" s="160"/>
      <c r="C47" s="7"/>
      <c r="D47" s="160"/>
      <c r="E47" s="7"/>
      <c r="F47" s="160"/>
      <c r="G47" s="7"/>
      <c r="H47" s="160"/>
      <c r="I47" s="13"/>
    </row>
    <row r="48" spans="1:9" x14ac:dyDescent="0.3">
      <c r="A48" s="5" t="s">
        <v>4</v>
      </c>
      <c r="B48" s="160">
        <v>1</v>
      </c>
      <c r="C48" s="7">
        <v>1</v>
      </c>
      <c r="D48" s="160">
        <v>1</v>
      </c>
      <c r="E48" s="7">
        <v>1</v>
      </c>
      <c r="F48" s="160">
        <v>0</v>
      </c>
      <c r="G48" s="7">
        <v>0</v>
      </c>
      <c r="H48" s="160">
        <v>0</v>
      </c>
      <c r="I48" s="13"/>
    </row>
    <row r="49" spans="1:9" x14ac:dyDescent="0.3">
      <c r="A49" s="256" t="s">
        <v>9</v>
      </c>
      <c r="B49" s="71"/>
      <c r="C49" s="14"/>
      <c r="D49" s="71"/>
      <c r="E49" s="14"/>
      <c r="F49" s="71"/>
      <c r="G49" s="14"/>
      <c r="H49" s="71"/>
      <c r="I49" s="5"/>
    </row>
    <row r="50" spans="1:9" ht="27.75" customHeight="1" x14ac:dyDescent="0.3">
      <c r="A50" s="342" t="s">
        <v>320</v>
      </c>
      <c r="B50" s="160">
        <v>0</v>
      </c>
      <c r="C50" s="7">
        <v>1</v>
      </c>
      <c r="D50" s="160">
        <v>1</v>
      </c>
      <c r="E50" s="7">
        <v>1</v>
      </c>
      <c r="F50" s="334" t="s">
        <v>237</v>
      </c>
      <c r="G50" s="7">
        <v>0</v>
      </c>
      <c r="H50" s="160">
        <v>0</v>
      </c>
      <c r="I50" s="341" t="s">
        <v>302</v>
      </c>
    </row>
    <row r="51" spans="1:9" ht="37.5" x14ac:dyDescent="0.3">
      <c r="A51" s="157" t="s">
        <v>190</v>
      </c>
      <c r="B51" s="160">
        <v>1</v>
      </c>
      <c r="C51" s="7">
        <v>1</v>
      </c>
      <c r="D51" s="160">
        <v>1</v>
      </c>
      <c r="E51" s="7">
        <v>1</v>
      </c>
      <c r="F51" s="160">
        <v>0</v>
      </c>
      <c r="G51" s="7">
        <v>0</v>
      </c>
      <c r="H51" s="160">
        <v>0</v>
      </c>
      <c r="I51" s="7"/>
    </row>
    <row r="52" spans="1:9" ht="37.5" x14ac:dyDescent="0.3">
      <c r="A52" s="157" t="s">
        <v>191</v>
      </c>
      <c r="B52" s="160">
        <v>1</v>
      </c>
      <c r="C52" s="7">
        <v>1</v>
      </c>
      <c r="D52" s="160">
        <v>1</v>
      </c>
      <c r="E52" s="7">
        <v>1</v>
      </c>
      <c r="F52" s="160">
        <v>0</v>
      </c>
      <c r="G52" s="7">
        <v>0</v>
      </c>
      <c r="H52" s="160">
        <v>0</v>
      </c>
      <c r="I52" s="7"/>
    </row>
    <row r="53" spans="1:9" ht="37.5" x14ac:dyDescent="0.3">
      <c r="A53" s="157" t="s">
        <v>192</v>
      </c>
      <c r="B53" s="160">
        <v>1</v>
      </c>
      <c r="C53" s="7">
        <v>1</v>
      </c>
      <c r="D53" s="160">
        <v>1</v>
      </c>
      <c r="E53" s="7">
        <v>1</v>
      </c>
      <c r="F53" s="160">
        <v>0</v>
      </c>
      <c r="G53" s="7">
        <v>0</v>
      </c>
      <c r="H53" s="160">
        <v>0</v>
      </c>
      <c r="I53" s="7"/>
    </row>
    <row r="54" spans="1:9" x14ac:dyDescent="0.3">
      <c r="A54" s="4" t="s">
        <v>3</v>
      </c>
      <c r="B54" s="71"/>
      <c r="C54" s="14"/>
      <c r="D54" s="71"/>
      <c r="E54" s="14"/>
      <c r="F54" s="71"/>
      <c r="G54" s="14"/>
      <c r="H54" s="71"/>
      <c r="I54" s="5"/>
    </row>
    <row r="55" spans="1:9" x14ac:dyDescent="0.3">
      <c r="A55" s="5" t="s">
        <v>217</v>
      </c>
      <c r="B55" s="160">
        <v>1</v>
      </c>
      <c r="C55" s="7">
        <v>1</v>
      </c>
      <c r="D55" s="160">
        <v>1</v>
      </c>
      <c r="E55" s="7">
        <v>1</v>
      </c>
      <c r="F55" s="160">
        <v>0</v>
      </c>
      <c r="G55" s="7">
        <v>0</v>
      </c>
      <c r="H55" s="160">
        <v>0</v>
      </c>
      <c r="I55" s="14"/>
    </row>
    <row r="56" spans="1:9" x14ac:dyDescent="0.3">
      <c r="A56" s="156" t="s">
        <v>19</v>
      </c>
      <c r="B56" s="71"/>
      <c r="C56" s="14"/>
      <c r="D56" s="71"/>
      <c r="E56" s="14"/>
      <c r="F56" s="71"/>
      <c r="G56" s="7"/>
      <c r="H56" s="160"/>
      <c r="I56" s="5"/>
    </row>
    <row r="57" spans="1:9" ht="60" customHeight="1" x14ac:dyDescent="0.3">
      <c r="A57" s="363" t="s">
        <v>367</v>
      </c>
      <c r="B57" s="174">
        <v>1</v>
      </c>
      <c r="C57" s="159">
        <v>1</v>
      </c>
      <c r="D57" s="174">
        <v>1</v>
      </c>
      <c r="E57" s="159">
        <v>1</v>
      </c>
      <c r="F57" s="174">
        <v>0</v>
      </c>
      <c r="G57" s="159">
        <v>0</v>
      </c>
      <c r="H57" s="174">
        <v>0</v>
      </c>
      <c r="I57" s="12"/>
    </row>
    <row r="58" spans="1:9" ht="18.75" customHeight="1" x14ac:dyDescent="0.3">
      <c r="A58" s="365"/>
      <c r="B58" s="160"/>
      <c r="C58" s="160"/>
      <c r="D58" s="160"/>
      <c r="E58" s="160"/>
      <c r="F58" s="160"/>
      <c r="G58" s="160"/>
      <c r="H58" s="160"/>
      <c r="I58" s="72"/>
    </row>
    <row r="59" spans="1:9" ht="18.75" customHeight="1" x14ac:dyDescent="0.3">
      <c r="A59" s="365"/>
      <c r="B59" s="160"/>
      <c r="C59" s="160"/>
      <c r="D59" s="160"/>
      <c r="E59" s="160"/>
      <c r="F59" s="160"/>
      <c r="G59" s="160"/>
      <c r="H59" s="160"/>
      <c r="I59" s="72"/>
    </row>
    <row r="60" spans="1:9" ht="18.75" customHeight="1" x14ac:dyDescent="0.3">
      <c r="A60" s="365"/>
      <c r="B60" s="160"/>
      <c r="C60" s="160"/>
      <c r="D60" s="160"/>
      <c r="E60" s="160"/>
      <c r="F60" s="160"/>
      <c r="G60" s="160"/>
      <c r="H60" s="160"/>
      <c r="I60" s="72"/>
    </row>
    <row r="61" spans="1:9" ht="21" x14ac:dyDescent="0.35">
      <c r="A61" s="155"/>
      <c r="B61" s="155"/>
      <c r="C61" s="155"/>
      <c r="D61" s="155"/>
      <c r="E61" s="155"/>
      <c r="F61" s="155"/>
      <c r="G61" s="155"/>
      <c r="H61" s="155"/>
      <c r="I61" s="155">
        <v>28</v>
      </c>
    </row>
    <row r="62" spans="1:9" ht="21" x14ac:dyDescent="0.35">
      <c r="A62" s="443" t="s">
        <v>250</v>
      </c>
      <c r="B62" s="443"/>
      <c r="C62" s="443"/>
      <c r="D62" s="443"/>
      <c r="E62" s="443"/>
      <c r="F62" s="443"/>
      <c r="G62" s="443"/>
      <c r="H62" s="443"/>
      <c r="I62" s="443"/>
    </row>
    <row r="63" spans="1:9" ht="56.25" customHeight="1" x14ac:dyDescent="0.3">
      <c r="A63" s="444" t="s">
        <v>0</v>
      </c>
      <c r="B63" s="445" t="s">
        <v>12</v>
      </c>
      <c r="C63" s="445" t="s">
        <v>13</v>
      </c>
      <c r="D63" s="444"/>
      <c r="E63" s="444"/>
      <c r="F63" s="445" t="s">
        <v>14</v>
      </c>
      <c r="G63" s="444"/>
      <c r="H63" s="444"/>
      <c r="I63" s="444" t="s">
        <v>1</v>
      </c>
    </row>
    <row r="64" spans="1:9" x14ac:dyDescent="0.3">
      <c r="A64" s="444"/>
      <c r="B64" s="445"/>
      <c r="C64" s="352">
        <v>2567</v>
      </c>
      <c r="D64" s="352">
        <v>2568</v>
      </c>
      <c r="E64" s="352">
        <v>2569</v>
      </c>
      <c r="F64" s="352">
        <v>2567</v>
      </c>
      <c r="G64" s="352">
        <v>2568</v>
      </c>
      <c r="H64" s="352">
        <v>2569</v>
      </c>
      <c r="I64" s="444"/>
    </row>
    <row r="65" spans="1:10" ht="37.5" customHeight="1" x14ac:dyDescent="0.3">
      <c r="A65" s="157" t="s">
        <v>321</v>
      </c>
      <c r="B65" s="160">
        <v>1</v>
      </c>
      <c r="C65" s="7">
        <v>1</v>
      </c>
      <c r="D65" s="160">
        <v>1</v>
      </c>
      <c r="E65" s="7">
        <v>1</v>
      </c>
      <c r="F65" s="160">
        <v>0</v>
      </c>
      <c r="G65" s="7">
        <v>0</v>
      </c>
      <c r="H65" s="160">
        <v>0</v>
      </c>
      <c r="I65" s="5"/>
    </row>
    <row r="66" spans="1:10" ht="37.5" x14ac:dyDescent="0.3">
      <c r="A66" s="157" t="s">
        <v>322</v>
      </c>
      <c r="B66" s="160">
        <v>0</v>
      </c>
      <c r="C66" s="7">
        <v>1</v>
      </c>
      <c r="D66" s="160">
        <v>1</v>
      </c>
      <c r="E66" s="7">
        <v>1</v>
      </c>
      <c r="F66" s="334" t="s">
        <v>237</v>
      </c>
      <c r="G66" s="7">
        <v>0</v>
      </c>
      <c r="H66" s="160">
        <v>0</v>
      </c>
      <c r="I66" s="7" t="s">
        <v>229</v>
      </c>
      <c r="J66" s="72"/>
    </row>
    <row r="67" spans="1:10" x14ac:dyDescent="0.3">
      <c r="A67" s="4" t="s">
        <v>3</v>
      </c>
      <c r="B67" s="160"/>
      <c r="C67" s="7"/>
      <c r="D67" s="160"/>
      <c r="E67" s="7"/>
      <c r="F67" s="72"/>
      <c r="G67" s="5"/>
      <c r="H67" s="72"/>
      <c r="I67" s="5"/>
    </row>
    <row r="68" spans="1:10" x14ac:dyDescent="0.3">
      <c r="A68" s="157" t="s">
        <v>193</v>
      </c>
      <c r="B68" s="160">
        <v>1</v>
      </c>
      <c r="C68" s="7">
        <v>1</v>
      </c>
      <c r="D68" s="160">
        <v>1</v>
      </c>
      <c r="E68" s="7">
        <v>1</v>
      </c>
      <c r="F68" s="160">
        <v>0</v>
      </c>
      <c r="G68" s="7">
        <v>0</v>
      </c>
      <c r="H68" s="160">
        <v>0</v>
      </c>
      <c r="I68" s="5"/>
    </row>
    <row r="69" spans="1:10" x14ac:dyDescent="0.3">
      <c r="A69" s="264" t="s">
        <v>226</v>
      </c>
      <c r="B69" s="160"/>
      <c r="C69" s="7"/>
      <c r="D69" s="160"/>
      <c r="E69" s="7"/>
      <c r="F69" s="160"/>
      <c r="G69" s="7"/>
      <c r="H69" s="160"/>
      <c r="I69" s="5"/>
    </row>
    <row r="70" spans="1:10" x14ac:dyDescent="0.3">
      <c r="A70" s="157" t="s">
        <v>323</v>
      </c>
      <c r="B70" s="160">
        <v>1</v>
      </c>
      <c r="C70" s="7">
        <v>1</v>
      </c>
      <c r="D70" s="160">
        <v>1</v>
      </c>
      <c r="E70" s="7">
        <v>1</v>
      </c>
      <c r="F70" s="160">
        <v>0</v>
      </c>
      <c r="G70" s="7">
        <v>0</v>
      </c>
      <c r="H70" s="160">
        <v>0</v>
      </c>
      <c r="I70" s="14"/>
    </row>
    <row r="71" spans="1:10" x14ac:dyDescent="0.3">
      <c r="A71" s="265" t="s">
        <v>228</v>
      </c>
      <c r="B71" s="160"/>
      <c r="C71" s="7"/>
      <c r="D71" s="160"/>
      <c r="E71" s="7"/>
      <c r="F71" s="72"/>
      <c r="G71" s="5"/>
      <c r="H71" s="72"/>
      <c r="I71" s="5"/>
    </row>
    <row r="72" spans="1:10" x14ac:dyDescent="0.3">
      <c r="A72" s="10" t="s">
        <v>20</v>
      </c>
      <c r="B72" s="161">
        <v>37</v>
      </c>
      <c r="C72" s="161">
        <v>40</v>
      </c>
      <c r="D72" s="161">
        <v>40</v>
      </c>
      <c r="E72" s="161">
        <v>40</v>
      </c>
      <c r="F72" s="309" t="s">
        <v>303</v>
      </c>
      <c r="G72" s="162">
        <v>0</v>
      </c>
      <c r="H72" s="162">
        <v>0</v>
      </c>
      <c r="I72" s="3"/>
    </row>
  </sheetData>
  <mergeCells count="18">
    <mergeCell ref="A62:I62"/>
    <mergeCell ref="A63:A64"/>
    <mergeCell ref="B63:B64"/>
    <mergeCell ref="C63:E63"/>
    <mergeCell ref="F63:H63"/>
    <mergeCell ref="I63:I64"/>
    <mergeCell ref="A2:I2"/>
    <mergeCell ref="A31:I31"/>
    <mergeCell ref="A32:A33"/>
    <mergeCell ref="B32:B33"/>
    <mergeCell ref="C32:E32"/>
    <mergeCell ref="F32:H32"/>
    <mergeCell ref="I32:I33"/>
    <mergeCell ref="C3:E3"/>
    <mergeCell ref="F3:H3"/>
    <mergeCell ref="B3:B4"/>
    <mergeCell ref="A3:A4"/>
    <mergeCell ref="I3:I4"/>
  </mergeCells>
  <pageMargins left="0.82677165354330717" right="0.23622047244094491" top="0.35433070866141736" bottom="0.15748031496062992" header="0.31496062992125984" footer="0.31496062992125984"/>
  <pageSetup paperSize="9" scale="9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86"/>
  <sheetViews>
    <sheetView view="pageBreakPreview" topLeftCell="H75" zoomScale="120" zoomScaleNormal="150" zoomScaleSheetLayoutView="120" workbookViewId="0">
      <selection activeCell="S84" sqref="S84"/>
    </sheetView>
  </sheetViews>
  <sheetFormatPr defaultRowHeight="15" x14ac:dyDescent="0.25"/>
  <cols>
    <col min="1" max="1" width="2.375" style="47" customWidth="1"/>
    <col min="2" max="2" width="25.125" style="1" customWidth="1"/>
    <col min="3" max="3" width="5.375" style="1" customWidth="1"/>
    <col min="4" max="4" width="5" style="1" customWidth="1"/>
    <col min="5" max="5" width="4.625" style="1" customWidth="1"/>
    <col min="6" max="6" width="8.75" style="1" customWidth="1"/>
    <col min="7" max="7" width="7.375" style="1" customWidth="1"/>
    <col min="8" max="13" width="4.125" style="1" customWidth="1"/>
    <col min="14" max="14" width="5.625" style="1" customWidth="1"/>
    <col min="15" max="15" width="6.125" style="1" customWidth="1"/>
    <col min="16" max="16" width="5.75" style="1" customWidth="1"/>
    <col min="17" max="19" width="7.625" style="1" customWidth="1"/>
    <col min="20" max="20" width="6.75" style="1" customWidth="1"/>
    <col min="21" max="23" width="6.125" style="1" customWidth="1"/>
    <col min="24" max="24" width="3.125" style="1" customWidth="1"/>
    <col min="25" max="25" width="7.125" style="1" customWidth="1"/>
    <col min="26" max="27" width="6.125" style="1" customWidth="1"/>
    <col min="28" max="28" width="3.125" style="1" customWidth="1"/>
    <col min="29" max="29" width="7.75" style="1" customWidth="1"/>
    <col min="30" max="31" width="6.125" style="1" customWidth="1"/>
    <col min="32" max="32" width="3.125" style="1" customWidth="1"/>
    <col min="33" max="33" width="7.375" style="1" customWidth="1"/>
    <col min="34" max="265" width="9.125" style="1"/>
    <col min="266" max="266" width="2.75" style="1" customWidth="1"/>
    <col min="267" max="267" width="27.125" style="1" customWidth="1"/>
    <col min="268" max="268" width="5.375" style="1" customWidth="1"/>
    <col min="269" max="269" width="5" style="1" customWidth="1"/>
    <col min="270" max="270" width="7.375" style="1" customWidth="1"/>
    <col min="271" max="271" width="10.125" style="1" customWidth="1"/>
    <col min="272" max="277" width="4.125" style="1" customWidth="1"/>
    <col min="278" max="280" width="6.125" style="1" customWidth="1"/>
    <col min="281" max="283" width="7.125" style="1" customWidth="1"/>
    <col min="284" max="284" width="10.375" style="1" customWidth="1"/>
    <col min="285" max="521" width="9.125" style="1"/>
    <col min="522" max="522" width="2.75" style="1" customWidth="1"/>
    <col min="523" max="523" width="27.125" style="1" customWidth="1"/>
    <col min="524" max="524" width="5.375" style="1" customWidth="1"/>
    <col min="525" max="525" width="5" style="1" customWidth="1"/>
    <col min="526" max="526" width="7.375" style="1" customWidth="1"/>
    <col min="527" max="527" width="10.125" style="1" customWidth="1"/>
    <col min="528" max="533" width="4.125" style="1" customWidth="1"/>
    <col min="534" max="536" width="6.125" style="1" customWidth="1"/>
    <col min="537" max="539" width="7.125" style="1" customWidth="1"/>
    <col min="540" max="540" width="10.375" style="1" customWidth="1"/>
    <col min="541" max="777" width="9.125" style="1"/>
    <col min="778" max="778" width="2.75" style="1" customWidth="1"/>
    <col min="779" max="779" width="27.125" style="1" customWidth="1"/>
    <col min="780" max="780" width="5.375" style="1" customWidth="1"/>
    <col min="781" max="781" width="5" style="1" customWidth="1"/>
    <col min="782" max="782" width="7.375" style="1" customWidth="1"/>
    <col min="783" max="783" width="10.125" style="1" customWidth="1"/>
    <col min="784" max="789" width="4.125" style="1" customWidth="1"/>
    <col min="790" max="792" width="6.125" style="1" customWidth="1"/>
    <col min="793" max="795" width="7.125" style="1" customWidth="1"/>
    <col min="796" max="796" width="10.375" style="1" customWidth="1"/>
    <col min="797" max="1033" width="9.125" style="1"/>
    <col min="1034" max="1034" width="2.75" style="1" customWidth="1"/>
    <col min="1035" max="1035" width="27.125" style="1" customWidth="1"/>
    <col min="1036" max="1036" width="5.375" style="1" customWidth="1"/>
    <col min="1037" max="1037" width="5" style="1" customWidth="1"/>
    <col min="1038" max="1038" width="7.375" style="1" customWidth="1"/>
    <col min="1039" max="1039" width="10.125" style="1" customWidth="1"/>
    <col min="1040" max="1045" width="4.125" style="1" customWidth="1"/>
    <col min="1046" max="1048" width="6.125" style="1" customWidth="1"/>
    <col min="1049" max="1051" width="7.125" style="1" customWidth="1"/>
    <col min="1052" max="1052" width="10.375" style="1" customWidth="1"/>
    <col min="1053" max="1289" width="9.125" style="1"/>
    <col min="1290" max="1290" width="2.75" style="1" customWidth="1"/>
    <col min="1291" max="1291" width="27.125" style="1" customWidth="1"/>
    <col min="1292" max="1292" width="5.375" style="1" customWidth="1"/>
    <col min="1293" max="1293" width="5" style="1" customWidth="1"/>
    <col min="1294" max="1294" width="7.375" style="1" customWidth="1"/>
    <col min="1295" max="1295" width="10.125" style="1" customWidth="1"/>
    <col min="1296" max="1301" width="4.125" style="1" customWidth="1"/>
    <col min="1302" max="1304" width="6.125" style="1" customWidth="1"/>
    <col min="1305" max="1307" width="7.125" style="1" customWidth="1"/>
    <col min="1308" max="1308" width="10.375" style="1" customWidth="1"/>
    <col min="1309" max="1545" width="9.125" style="1"/>
    <col min="1546" max="1546" width="2.75" style="1" customWidth="1"/>
    <col min="1547" max="1547" width="27.125" style="1" customWidth="1"/>
    <col min="1548" max="1548" width="5.375" style="1" customWidth="1"/>
    <col min="1549" max="1549" width="5" style="1" customWidth="1"/>
    <col min="1550" max="1550" width="7.375" style="1" customWidth="1"/>
    <col min="1551" max="1551" width="10.125" style="1" customWidth="1"/>
    <col min="1552" max="1557" width="4.125" style="1" customWidth="1"/>
    <col min="1558" max="1560" width="6.125" style="1" customWidth="1"/>
    <col min="1561" max="1563" width="7.125" style="1" customWidth="1"/>
    <col min="1564" max="1564" width="10.375" style="1" customWidth="1"/>
    <col min="1565" max="1801" width="9.125" style="1"/>
    <col min="1802" max="1802" width="2.75" style="1" customWidth="1"/>
    <col min="1803" max="1803" width="27.125" style="1" customWidth="1"/>
    <col min="1804" max="1804" width="5.375" style="1" customWidth="1"/>
    <col min="1805" max="1805" width="5" style="1" customWidth="1"/>
    <col min="1806" max="1806" width="7.375" style="1" customWidth="1"/>
    <col min="1807" max="1807" width="10.125" style="1" customWidth="1"/>
    <col min="1808" max="1813" width="4.125" style="1" customWidth="1"/>
    <col min="1814" max="1816" width="6.125" style="1" customWidth="1"/>
    <col min="1817" max="1819" width="7.125" style="1" customWidth="1"/>
    <col min="1820" max="1820" width="10.375" style="1" customWidth="1"/>
    <col min="1821" max="2057" width="9.125" style="1"/>
    <col min="2058" max="2058" width="2.75" style="1" customWidth="1"/>
    <col min="2059" max="2059" width="27.125" style="1" customWidth="1"/>
    <col min="2060" max="2060" width="5.375" style="1" customWidth="1"/>
    <col min="2061" max="2061" width="5" style="1" customWidth="1"/>
    <col min="2062" max="2062" width="7.375" style="1" customWidth="1"/>
    <col min="2063" max="2063" width="10.125" style="1" customWidth="1"/>
    <col min="2064" max="2069" width="4.125" style="1" customWidth="1"/>
    <col min="2070" max="2072" width="6.125" style="1" customWidth="1"/>
    <col min="2073" max="2075" width="7.125" style="1" customWidth="1"/>
    <col min="2076" max="2076" width="10.375" style="1" customWidth="1"/>
    <col min="2077" max="2313" width="9.125" style="1"/>
    <col min="2314" max="2314" width="2.75" style="1" customWidth="1"/>
    <col min="2315" max="2315" width="27.125" style="1" customWidth="1"/>
    <col min="2316" max="2316" width="5.375" style="1" customWidth="1"/>
    <col min="2317" max="2317" width="5" style="1" customWidth="1"/>
    <col min="2318" max="2318" width="7.375" style="1" customWidth="1"/>
    <col min="2319" max="2319" width="10.125" style="1" customWidth="1"/>
    <col min="2320" max="2325" width="4.125" style="1" customWidth="1"/>
    <col min="2326" max="2328" width="6.125" style="1" customWidth="1"/>
    <col min="2329" max="2331" width="7.125" style="1" customWidth="1"/>
    <col min="2332" max="2332" width="10.375" style="1" customWidth="1"/>
    <col min="2333" max="2569" width="9.125" style="1"/>
    <col min="2570" max="2570" width="2.75" style="1" customWidth="1"/>
    <col min="2571" max="2571" width="27.125" style="1" customWidth="1"/>
    <col min="2572" max="2572" width="5.375" style="1" customWidth="1"/>
    <col min="2573" max="2573" width="5" style="1" customWidth="1"/>
    <col min="2574" max="2574" width="7.375" style="1" customWidth="1"/>
    <col min="2575" max="2575" width="10.125" style="1" customWidth="1"/>
    <col min="2576" max="2581" width="4.125" style="1" customWidth="1"/>
    <col min="2582" max="2584" width="6.125" style="1" customWidth="1"/>
    <col min="2585" max="2587" width="7.125" style="1" customWidth="1"/>
    <col min="2588" max="2588" width="10.375" style="1" customWidth="1"/>
    <col min="2589" max="2825" width="9.125" style="1"/>
    <col min="2826" max="2826" width="2.75" style="1" customWidth="1"/>
    <col min="2827" max="2827" width="27.125" style="1" customWidth="1"/>
    <col min="2828" max="2828" width="5.375" style="1" customWidth="1"/>
    <col min="2829" max="2829" width="5" style="1" customWidth="1"/>
    <col min="2830" max="2830" width="7.375" style="1" customWidth="1"/>
    <col min="2831" max="2831" width="10.125" style="1" customWidth="1"/>
    <col min="2832" max="2837" width="4.125" style="1" customWidth="1"/>
    <col min="2838" max="2840" width="6.125" style="1" customWidth="1"/>
    <col min="2841" max="2843" width="7.125" style="1" customWidth="1"/>
    <col min="2844" max="2844" width="10.375" style="1" customWidth="1"/>
    <col min="2845" max="3081" width="9.125" style="1"/>
    <col min="3082" max="3082" width="2.75" style="1" customWidth="1"/>
    <col min="3083" max="3083" width="27.125" style="1" customWidth="1"/>
    <col min="3084" max="3084" width="5.375" style="1" customWidth="1"/>
    <col min="3085" max="3085" width="5" style="1" customWidth="1"/>
    <col min="3086" max="3086" width="7.375" style="1" customWidth="1"/>
    <col min="3087" max="3087" width="10.125" style="1" customWidth="1"/>
    <col min="3088" max="3093" width="4.125" style="1" customWidth="1"/>
    <col min="3094" max="3096" width="6.125" style="1" customWidth="1"/>
    <col min="3097" max="3099" width="7.125" style="1" customWidth="1"/>
    <col min="3100" max="3100" width="10.375" style="1" customWidth="1"/>
    <col min="3101" max="3337" width="9.125" style="1"/>
    <col min="3338" max="3338" width="2.75" style="1" customWidth="1"/>
    <col min="3339" max="3339" width="27.125" style="1" customWidth="1"/>
    <col min="3340" max="3340" width="5.375" style="1" customWidth="1"/>
    <col min="3341" max="3341" width="5" style="1" customWidth="1"/>
    <col min="3342" max="3342" width="7.375" style="1" customWidth="1"/>
    <col min="3343" max="3343" width="10.125" style="1" customWidth="1"/>
    <col min="3344" max="3349" width="4.125" style="1" customWidth="1"/>
    <col min="3350" max="3352" width="6.125" style="1" customWidth="1"/>
    <col min="3353" max="3355" width="7.125" style="1" customWidth="1"/>
    <col min="3356" max="3356" width="10.375" style="1" customWidth="1"/>
    <col min="3357" max="3593" width="9.125" style="1"/>
    <col min="3594" max="3594" width="2.75" style="1" customWidth="1"/>
    <col min="3595" max="3595" width="27.125" style="1" customWidth="1"/>
    <col min="3596" max="3596" width="5.375" style="1" customWidth="1"/>
    <col min="3597" max="3597" width="5" style="1" customWidth="1"/>
    <col min="3598" max="3598" width="7.375" style="1" customWidth="1"/>
    <col min="3599" max="3599" width="10.125" style="1" customWidth="1"/>
    <col min="3600" max="3605" width="4.125" style="1" customWidth="1"/>
    <col min="3606" max="3608" width="6.125" style="1" customWidth="1"/>
    <col min="3609" max="3611" width="7.125" style="1" customWidth="1"/>
    <col min="3612" max="3612" width="10.375" style="1" customWidth="1"/>
    <col min="3613" max="3849" width="9.125" style="1"/>
    <col min="3850" max="3850" width="2.75" style="1" customWidth="1"/>
    <col min="3851" max="3851" width="27.125" style="1" customWidth="1"/>
    <col min="3852" max="3852" width="5.375" style="1" customWidth="1"/>
    <col min="3853" max="3853" width="5" style="1" customWidth="1"/>
    <col min="3854" max="3854" width="7.375" style="1" customWidth="1"/>
    <col min="3855" max="3855" width="10.125" style="1" customWidth="1"/>
    <col min="3856" max="3861" width="4.125" style="1" customWidth="1"/>
    <col min="3862" max="3864" width="6.125" style="1" customWidth="1"/>
    <col min="3865" max="3867" width="7.125" style="1" customWidth="1"/>
    <col min="3868" max="3868" width="10.375" style="1" customWidth="1"/>
    <col min="3869" max="4105" width="9.125" style="1"/>
    <col min="4106" max="4106" width="2.75" style="1" customWidth="1"/>
    <col min="4107" max="4107" width="27.125" style="1" customWidth="1"/>
    <col min="4108" max="4108" width="5.375" style="1" customWidth="1"/>
    <col min="4109" max="4109" width="5" style="1" customWidth="1"/>
    <col min="4110" max="4110" width="7.375" style="1" customWidth="1"/>
    <col min="4111" max="4111" width="10.125" style="1" customWidth="1"/>
    <col min="4112" max="4117" width="4.125" style="1" customWidth="1"/>
    <col min="4118" max="4120" width="6.125" style="1" customWidth="1"/>
    <col min="4121" max="4123" width="7.125" style="1" customWidth="1"/>
    <col min="4124" max="4124" width="10.375" style="1" customWidth="1"/>
    <col min="4125" max="4361" width="9.125" style="1"/>
    <col min="4362" max="4362" width="2.75" style="1" customWidth="1"/>
    <col min="4363" max="4363" width="27.125" style="1" customWidth="1"/>
    <col min="4364" max="4364" width="5.375" style="1" customWidth="1"/>
    <col min="4365" max="4365" width="5" style="1" customWidth="1"/>
    <col min="4366" max="4366" width="7.375" style="1" customWidth="1"/>
    <col min="4367" max="4367" width="10.125" style="1" customWidth="1"/>
    <col min="4368" max="4373" width="4.125" style="1" customWidth="1"/>
    <col min="4374" max="4376" width="6.125" style="1" customWidth="1"/>
    <col min="4377" max="4379" width="7.125" style="1" customWidth="1"/>
    <col min="4380" max="4380" width="10.375" style="1" customWidth="1"/>
    <col min="4381" max="4617" width="9.125" style="1"/>
    <col min="4618" max="4618" width="2.75" style="1" customWidth="1"/>
    <col min="4619" max="4619" width="27.125" style="1" customWidth="1"/>
    <col min="4620" max="4620" width="5.375" style="1" customWidth="1"/>
    <col min="4621" max="4621" width="5" style="1" customWidth="1"/>
    <col min="4622" max="4622" width="7.375" style="1" customWidth="1"/>
    <col min="4623" max="4623" width="10.125" style="1" customWidth="1"/>
    <col min="4624" max="4629" width="4.125" style="1" customWidth="1"/>
    <col min="4630" max="4632" width="6.125" style="1" customWidth="1"/>
    <col min="4633" max="4635" width="7.125" style="1" customWidth="1"/>
    <col min="4636" max="4636" width="10.375" style="1" customWidth="1"/>
    <col min="4637" max="4873" width="9.125" style="1"/>
    <col min="4874" max="4874" width="2.75" style="1" customWidth="1"/>
    <col min="4875" max="4875" width="27.125" style="1" customWidth="1"/>
    <col min="4876" max="4876" width="5.375" style="1" customWidth="1"/>
    <col min="4877" max="4877" width="5" style="1" customWidth="1"/>
    <col min="4878" max="4878" width="7.375" style="1" customWidth="1"/>
    <col min="4879" max="4879" width="10.125" style="1" customWidth="1"/>
    <col min="4880" max="4885" width="4.125" style="1" customWidth="1"/>
    <col min="4886" max="4888" width="6.125" style="1" customWidth="1"/>
    <col min="4889" max="4891" width="7.125" style="1" customWidth="1"/>
    <col min="4892" max="4892" width="10.375" style="1" customWidth="1"/>
    <col min="4893" max="5129" width="9.125" style="1"/>
    <col min="5130" max="5130" width="2.75" style="1" customWidth="1"/>
    <col min="5131" max="5131" width="27.125" style="1" customWidth="1"/>
    <col min="5132" max="5132" width="5.375" style="1" customWidth="1"/>
    <col min="5133" max="5133" width="5" style="1" customWidth="1"/>
    <col min="5134" max="5134" width="7.375" style="1" customWidth="1"/>
    <col min="5135" max="5135" width="10.125" style="1" customWidth="1"/>
    <col min="5136" max="5141" width="4.125" style="1" customWidth="1"/>
    <col min="5142" max="5144" width="6.125" style="1" customWidth="1"/>
    <col min="5145" max="5147" width="7.125" style="1" customWidth="1"/>
    <col min="5148" max="5148" width="10.375" style="1" customWidth="1"/>
    <col min="5149" max="5385" width="9.125" style="1"/>
    <col min="5386" max="5386" width="2.75" style="1" customWidth="1"/>
    <col min="5387" max="5387" width="27.125" style="1" customWidth="1"/>
    <col min="5388" max="5388" width="5.375" style="1" customWidth="1"/>
    <col min="5389" max="5389" width="5" style="1" customWidth="1"/>
    <col min="5390" max="5390" width="7.375" style="1" customWidth="1"/>
    <col min="5391" max="5391" width="10.125" style="1" customWidth="1"/>
    <col min="5392" max="5397" width="4.125" style="1" customWidth="1"/>
    <col min="5398" max="5400" width="6.125" style="1" customWidth="1"/>
    <col min="5401" max="5403" width="7.125" style="1" customWidth="1"/>
    <col min="5404" max="5404" width="10.375" style="1" customWidth="1"/>
    <col min="5405" max="5641" width="9.125" style="1"/>
    <col min="5642" max="5642" width="2.75" style="1" customWidth="1"/>
    <col min="5643" max="5643" width="27.125" style="1" customWidth="1"/>
    <col min="5644" max="5644" width="5.375" style="1" customWidth="1"/>
    <col min="5645" max="5645" width="5" style="1" customWidth="1"/>
    <col min="5646" max="5646" width="7.375" style="1" customWidth="1"/>
    <col min="5647" max="5647" width="10.125" style="1" customWidth="1"/>
    <col min="5648" max="5653" width="4.125" style="1" customWidth="1"/>
    <col min="5654" max="5656" width="6.125" style="1" customWidth="1"/>
    <col min="5657" max="5659" width="7.125" style="1" customWidth="1"/>
    <col min="5660" max="5660" width="10.375" style="1" customWidth="1"/>
    <col min="5661" max="5897" width="9.125" style="1"/>
    <col min="5898" max="5898" width="2.75" style="1" customWidth="1"/>
    <col min="5899" max="5899" width="27.125" style="1" customWidth="1"/>
    <col min="5900" max="5900" width="5.375" style="1" customWidth="1"/>
    <col min="5901" max="5901" width="5" style="1" customWidth="1"/>
    <col min="5902" max="5902" width="7.375" style="1" customWidth="1"/>
    <col min="5903" max="5903" width="10.125" style="1" customWidth="1"/>
    <col min="5904" max="5909" width="4.125" style="1" customWidth="1"/>
    <col min="5910" max="5912" width="6.125" style="1" customWidth="1"/>
    <col min="5913" max="5915" width="7.125" style="1" customWidth="1"/>
    <col min="5916" max="5916" width="10.375" style="1" customWidth="1"/>
    <col min="5917" max="6153" width="9.125" style="1"/>
    <col min="6154" max="6154" width="2.75" style="1" customWidth="1"/>
    <col min="6155" max="6155" width="27.125" style="1" customWidth="1"/>
    <col min="6156" max="6156" width="5.375" style="1" customWidth="1"/>
    <col min="6157" max="6157" width="5" style="1" customWidth="1"/>
    <col min="6158" max="6158" width="7.375" style="1" customWidth="1"/>
    <col min="6159" max="6159" width="10.125" style="1" customWidth="1"/>
    <col min="6160" max="6165" width="4.125" style="1" customWidth="1"/>
    <col min="6166" max="6168" width="6.125" style="1" customWidth="1"/>
    <col min="6169" max="6171" width="7.125" style="1" customWidth="1"/>
    <col min="6172" max="6172" width="10.375" style="1" customWidth="1"/>
    <col min="6173" max="6409" width="9.125" style="1"/>
    <col min="6410" max="6410" width="2.75" style="1" customWidth="1"/>
    <col min="6411" max="6411" width="27.125" style="1" customWidth="1"/>
    <col min="6412" max="6412" width="5.375" style="1" customWidth="1"/>
    <col min="6413" max="6413" width="5" style="1" customWidth="1"/>
    <col min="6414" max="6414" width="7.375" style="1" customWidth="1"/>
    <col min="6415" max="6415" width="10.125" style="1" customWidth="1"/>
    <col min="6416" max="6421" width="4.125" style="1" customWidth="1"/>
    <col min="6422" max="6424" width="6.125" style="1" customWidth="1"/>
    <col min="6425" max="6427" width="7.125" style="1" customWidth="1"/>
    <col min="6428" max="6428" width="10.375" style="1" customWidth="1"/>
    <col min="6429" max="6665" width="9.125" style="1"/>
    <col min="6666" max="6666" width="2.75" style="1" customWidth="1"/>
    <col min="6667" max="6667" width="27.125" style="1" customWidth="1"/>
    <col min="6668" max="6668" width="5.375" style="1" customWidth="1"/>
    <col min="6669" max="6669" width="5" style="1" customWidth="1"/>
    <col min="6670" max="6670" width="7.375" style="1" customWidth="1"/>
    <col min="6671" max="6671" width="10.125" style="1" customWidth="1"/>
    <col min="6672" max="6677" width="4.125" style="1" customWidth="1"/>
    <col min="6678" max="6680" width="6.125" style="1" customWidth="1"/>
    <col min="6681" max="6683" width="7.125" style="1" customWidth="1"/>
    <col min="6684" max="6684" width="10.375" style="1" customWidth="1"/>
    <col min="6685" max="6921" width="9.125" style="1"/>
    <col min="6922" max="6922" width="2.75" style="1" customWidth="1"/>
    <col min="6923" max="6923" width="27.125" style="1" customWidth="1"/>
    <col min="6924" max="6924" width="5.375" style="1" customWidth="1"/>
    <col min="6925" max="6925" width="5" style="1" customWidth="1"/>
    <col min="6926" max="6926" width="7.375" style="1" customWidth="1"/>
    <col min="6927" max="6927" width="10.125" style="1" customWidth="1"/>
    <col min="6928" max="6933" width="4.125" style="1" customWidth="1"/>
    <col min="6934" max="6936" width="6.125" style="1" customWidth="1"/>
    <col min="6937" max="6939" width="7.125" style="1" customWidth="1"/>
    <col min="6940" max="6940" width="10.375" style="1" customWidth="1"/>
    <col min="6941" max="7177" width="9.125" style="1"/>
    <col min="7178" max="7178" width="2.75" style="1" customWidth="1"/>
    <col min="7179" max="7179" width="27.125" style="1" customWidth="1"/>
    <col min="7180" max="7180" width="5.375" style="1" customWidth="1"/>
    <col min="7181" max="7181" width="5" style="1" customWidth="1"/>
    <col min="7182" max="7182" width="7.375" style="1" customWidth="1"/>
    <col min="7183" max="7183" width="10.125" style="1" customWidth="1"/>
    <col min="7184" max="7189" width="4.125" style="1" customWidth="1"/>
    <col min="7190" max="7192" width="6.125" style="1" customWidth="1"/>
    <col min="7193" max="7195" width="7.125" style="1" customWidth="1"/>
    <col min="7196" max="7196" width="10.375" style="1" customWidth="1"/>
    <col min="7197" max="7433" width="9.125" style="1"/>
    <col min="7434" max="7434" width="2.75" style="1" customWidth="1"/>
    <col min="7435" max="7435" width="27.125" style="1" customWidth="1"/>
    <col min="7436" max="7436" width="5.375" style="1" customWidth="1"/>
    <col min="7437" max="7437" width="5" style="1" customWidth="1"/>
    <col min="7438" max="7438" width="7.375" style="1" customWidth="1"/>
    <col min="7439" max="7439" width="10.125" style="1" customWidth="1"/>
    <col min="7440" max="7445" width="4.125" style="1" customWidth="1"/>
    <col min="7446" max="7448" width="6.125" style="1" customWidth="1"/>
    <col min="7449" max="7451" width="7.125" style="1" customWidth="1"/>
    <col min="7452" max="7452" width="10.375" style="1" customWidth="1"/>
    <col min="7453" max="7689" width="9.125" style="1"/>
    <col min="7690" max="7690" width="2.75" style="1" customWidth="1"/>
    <col min="7691" max="7691" width="27.125" style="1" customWidth="1"/>
    <col min="7692" max="7692" width="5.375" style="1" customWidth="1"/>
    <col min="7693" max="7693" width="5" style="1" customWidth="1"/>
    <col min="7694" max="7694" width="7.375" style="1" customWidth="1"/>
    <col min="7695" max="7695" width="10.125" style="1" customWidth="1"/>
    <col min="7696" max="7701" width="4.125" style="1" customWidth="1"/>
    <col min="7702" max="7704" width="6.125" style="1" customWidth="1"/>
    <col min="7705" max="7707" width="7.125" style="1" customWidth="1"/>
    <col min="7708" max="7708" width="10.375" style="1" customWidth="1"/>
    <col min="7709" max="7945" width="9.125" style="1"/>
    <col min="7946" max="7946" width="2.75" style="1" customWidth="1"/>
    <col min="7947" max="7947" width="27.125" style="1" customWidth="1"/>
    <col min="7948" max="7948" width="5.375" style="1" customWidth="1"/>
    <col min="7949" max="7949" width="5" style="1" customWidth="1"/>
    <col min="7950" max="7950" width="7.375" style="1" customWidth="1"/>
    <col min="7951" max="7951" width="10.125" style="1" customWidth="1"/>
    <col min="7952" max="7957" width="4.125" style="1" customWidth="1"/>
    <col min="7958" max="7960" width="6.125" style="1" customWidth="1"/>
    <col min="7961" max="7963" width="7.125" style="1" customWidth="1"/>
    <col min="7964" max="7964" width="10.375" style="1" customWidth="1"/>
    <col min="7965" max="8201" width="9.125" style="1"/>
    <col min="8202" max="8202" width="2.75" style="1" customWidth="1"/>
    <col min="8203" max="8203" width="27.125" style="1" customWidth="1"/>
    <col min="8204" max="8204" width="5.375" style="1" customWidth="1"/>
    <col min="8205" max="8205" width="5" style="1" customWidth="1"/>
    <col min="8206" max="8206" width="7.375" style="1" customWidth="1"/>
    <col min="8207" max="8207" width="10.125" style="1" customWidth="1"/>
    <col min="8208" max="8213" width="4.125" style="1" customWidth="1"/>
    <col min="8214" max="8216" width="6.125" style="1" customWidth="1"/>
    <col min="8217" max="8219" width="7.125" style="1" customWidth="1"/>
    <col min="8220" max="8220" width="10.375" style="1" customWidth="1"/>
    <col min="8221" max="8457" width="9.125" style="1"/>
    <col min="8458" max="8458" width="2.75" style="1" customWidth="1"/>
    <col min="8459" max="8459" width="27.125" style="1" customWidth="1"/>
    <col min="8460" max="8460" width="5.375" style="1" customWidth="1"/>
    <col min="8461" max="8461" width="5" style="1" customWidth="1"/>
    <col min="8462" max="8462" width="7.375" style="1" customWidth="1"/>
    <col min="8463" max="8463" width="10.125" style="1" customWidth="1"/>
    <col min="8464" max="8469" width="4.125" style="1" customWidth="1"/>
    <col min="8470" max="8472" width="6.125" style="1" customWidth="1"/>
    <col min="8473" max="8475" width="7.125" style="1" customWidth="1"/>
    <col min="8476" max="8476" width="10.375" style="1" customWidth="1"/>
    <col min="8477" max="8713" width="9.125" style="1"/>
    <col min="8714" max="8714" width="2.75" style="1" customWidth="1"/>
    <col min="8715" max="8715" width="27.125" style="1" customWidth="1"/>
    <col min="8716" max="8716" width="5.375" style="1" customWidth="1"/>
    <col min="8717" max="8717" width="5" style="1" customWidth="1"/>
    <col min="8718" max="8718" width="7.375" style="1" customWidth="1"/>
    <col min="8719" max="8719" width="10.125" style="1" customWidth="1"/>
    <col min="8720" max="8725" width="4.125" style="1" customWidth="1"/>
    <col min="8726" max="8728" width="6.125" style="1" customWidth="1"/>
    <col min="8729" max="8731" width="7.125" style="1" customWidth="1"/>
    <col min="8732" max="8732" width="10.375" style="1" customWidth="1"/>
    <col min="8733" max="8969" width="9.125" style="1"/>
    <col min="8970" max="8970" width="2.75" style="1" customWidth="1"/>
    <col min="8971" max="8971" width="27.125" style="1" customWidth="1"/>
    <col min="8972" max="8972" width="5.375" style="1" customWidth="1"/>
    <col min="8973" max="8973" width="5" style="1" customWidth="1"/>
    <col min="8974" max="8974" width="7.375" style="1" customWidth="1"/>
    <col min="8975" max="8975" width="10.125" style="1" customWidth="1"/>
    <col min="8976" max="8981" width="4.125" style="1" customWidth="1"/>
    <col min="8982" max="8984" width="6.125" style="1" customWidth="1"/>
    <col min="8985" max="8987" width="7.125" style="1" customWidth="1"/>
    <col min="8988" max="8988" width="10.375" style="1" customWidth="1"/>
    <col min="8989" max="9225" width="9.125" style="1"/>
    <col min="9226" max="9226" width="2.75" style="1" customWidth="1"/>
    <col min="9227" max="9227" width="27.125" style="1" customWidth="1"/>
    <col min="9228" max="9228" width="5.375" style="1" customWidth="1"/>
    <col min="9229" max="9229" width="5" style="1" customWidth="1"/>
    <col min="9230" max="9230" width="7.375" style="1" customWidth="1"/>
    <col min="9231" max="9231" width="10.125" style="1" customWidth="1"/>
    <col min="9232" max="9237" width="4.125" style="1" customWidth="1"/>
    <col min="9238" max="9240" width="6.125" style="1" customWidth="1"/>
    <col min="9241" max="9243" width="7.125" style="1" customWidth="1"/>
    <col min="9244" max="9244" width="10.375" style="1" customWidth="1"/>
    <col min="9245" max="9481" width="9.125" style="1"/>
    <col min="9482" max="9482" width="2.75" style="1" customWidth="1"/>
    <col min="9483" max="9483" width="27.125" style="1" customWidth="1"/>
    <col min="9484" max="9484" width="5.375" style="1" customWidth="1"/>
    <col min="9485" max="9485" width="5" style="1" customWidth="1"/>
    <col min="9486" max="9486" width="7.375" style="1" customWidth="1"/>
    <col min="9487" max="9487" width="10.125" style="1" customWidth="1"/>
    <col min="9488" max="9493" width="4.125" style="1" customWidth="1"/>
    <col min="9494" max="9496" width="6.125" style="1" customWidth="1"/>
    <col min="9497" max="9499" width="7.125" style="1" customWidth="1"/>
    <col min="9500" max="9500" width="10.375" style="1" customWidth="1"/>
    <col min="9501" max="9737" width="9.125" style="1"/>
    <col min="9738" max="9738" width="2.75" style="1" customWidth="1"/>
    <col min="9739" max="9739" width="27.125" style="1" customWidth="1"/>
    <col min="9740" max="9740" width="5.375" style="1" customWidth="1"/>
    <col min="9741" max="9741" width="5" style="1" customWidth="1"/>
    <col min="9742" max="9742" width="7.375" style="1" customWidth="1"/>
    <col min="9743" max="9743" width="10.125" style="1" customWidth="1"/>
    <col min="9744" max="9749" width="4.125" style="1" customWidth="1"/>
    <col min="9750" max="9752" width="6.125" style="1" customWidth="1"/>
    <col min="9753" max="9755" width="7.125" style="1" customWidth="1"/>
    <col min="9756" max="9756" width="10.375" style="1" customWidth="1"/>
    <col min="9757" max="9993" width="9.125" style="1"/>
    <col min="9994" max="9994" width="2.75" style="1" customWidth="1"/>
    <col min="9995" max="9995" width="27.125" style="1" customWidth="1"/>
    <col min="9996" max="9996" width="5.375" style="1" customWidth="1"/>
    <col min="9997" max="9997" width="5" style="1" customWidth="1"/>
    <col min="9998" max="9998" width="7.375" style="1" customWidth="1"/>
    <col min="9999" max="9999" width="10.125" style="1" customWidth="1"/>
    <col min="10000" max="10005" width="4.125" style="1" customWidth="1"/>
    <col min="10006" max="10008" width="6.125" style="1" customWidth="1"/>
    <col min="10009" max="10011" width="7.125" style="1" customWidth="1"/>
    <col min="10012" max="10012" width="10.375" style="1" customWidth="1"/>
    <col min="10013" max="10249" width="9.125" style="1"/>
    <col min="10250" max="10250" width="2.75" style="1" customWidth="1"/>
    <col min="10251" max="10251" width="27.125" style="1" customWidth="1"/>
    <col min="10252" max="10252" width="5.375" style="1" customWidth="1"/>
    <col min="10253" max="10253" width="5" style="1" customWidth="1"/>
    <col min="10254" max="10254" width="7.375" style="1" customWidth="1"/>
    <col min="10255" max="10255" width="10.125" style="1" customWidth="1"/>
    <col min="10256" max="10261" width="4.125" style="1" customWidth="1"/>
    <col min="10262" max="10264" width="6.125" style="1" customWidth="1"/>
    <col min="10265" max="10267" width="7.125" style="1" customWidth="1"/>
    <col min="10268" max="10268" width="10.375" style="1" customWidth="1"/>
    <col min="10269" max="10505" width="9.125" style="1"/>
    <col min="10506" max="10506" width="2.75" style="1" customWidth="1"/>
    <col min="10507" max="10507" width="27.125" style="1" customWidth="1"/>
    <col min="10508" max="10508" width="5.375" style="1" customWidth="1"/>
    <col min="10509" max="10509" width="5" style="1" customWidth="1"/>
    <col min="10510" max="10510" width="7.375" style="1" customWidth="1"/>
    <col min="10511" max="10511" width="10.125" style="1" customWidth="1"/>
    <col min="10512" max="10517" width="4.125" style="1" customWidth="1"/>
    <col min="10518" max="10520" width="6.125" style="1" customWidth="1"/>
    <col min="10521" max="10523" width="7.125" style="1" customWidth="1"/>
    <col min="10524" max="10524" width="10.375" style="1" customWidth="1"/>
    <col min="10525" max="10761" width="9.125" style="1"/>
    <col min="10762" max="10762" width="2.75" style="1" customWidth="1"/>
    <col min="10763" max="10763" width="27.125" style="1" customWidth="1"/>
    <col min="10764" max="10764" width="5.375" style="1" customWidth="1"/>
    <col min="10765" max="10765" width="5" style="1" customWidth="1"/>
    <col min="10766" max="10766" width="7.375" style="1" customWidth="1"/>
    <col min="10767" max="10767" width="10.125" style="1" customWidth="1"/>
    <col min="10768" max="10773" width="4.125" style="1" customWidth="1"/>
    <col min="10774" max="10776" width="6.125" style="1" customWidth="1"/>
    <col min="10777" max="10779" width="7.125" style="1" customWidth="1"/>
    <col min="10780" max="10780" width="10.375" style="1" customWidth="1"/>
    <col min="10781" max="11017" width="9.125" style="1"/>
    <col min="11018" max="11018" width="2.75" style="1" customWidth="1"/>
    <col min="11019" max="11019" width="27.125" style="1" customWidth="1"/>
    <col min="11020" max="11020" width="5.375" style="1" customWidth="1"/>
    <col min="11021" max="11021" width="5" style="1" customWidth="1"/>
    <col min="11022" max="11022" width="7.375" style="1" customWidth="1"/>
    <col min="11023" max="11023" width="10.125" style="1" customWidth="1"/>
    <col min="11024" max="11029" width="4.125" style="1" customWidth="1"/>
    <col min="11030" max="11032" width="6.125" style="1" customWidth="1"/>
    <col min="11033" max="11035" width="7.125" style="1" customWidth="1"/>
    <col min="11036" max="11036" width="10.375" style="1" customWidth="1"/>
    <col min="11037" max="11273" width="9.125" style="1"/>
    <col min="11274" max="11274" width="2.75" style="1" customWidth="1"/>
    <col min="11275" max="11275" width="27.125" style="1" customWidth="1"/>
    <col min="11276" max="11276" width="5.375" style="1" customWidth="1"/>
    <col min="11277" max="11277" width="5" style="1" customWidth="1"/>
    <col min="11278" max="11278" width="7.375" style="1" customWidth="1"/>
    <col min="11279" max="11279" width="10.125" style="1" customWidth="1"/>
    <col min="11280" max="11285" width="4.125" style="1" customWidth="1"/>
    <col min="11286" max="11288" width="6.125" style="1" customWidth="1"/>
    <col min="11289" max="11291" width="7.125" style="1" customWidth="1"/>
    <col min="11292" max="11292" width="10.375" style="1" customWidth="1"/>
    <col min="11293" max="11529" width="9.125" style="1"/>
    <col min="11530" max="11530" width="2.75" style="1" customWidth="1"/>
    <col min="11531" max="11531" width="27.125" style="1" customWidth="1"/>
    <col min="11532" max="11532" width="5.375" style="1" customWidth="1"/>
    <col min="11533" max="11533" width="5" style="1" customWidth="1"/>
    <col min="11534" max="11534" width="7.375" style="1" customWidth="1"/>
    <col min="11535" max="11535" width="10.125" style="1" customWidth="1"/>
    <col min="11536" max="11541" width="4.125" style="1" customWidth="1"/>
    <col min="11542" max="11544" width="6.125" style="1" customWidth="1"/>
    <col min="11545" max="11547" width="7.125" style="1" customWidth="1"/>
    <col min="11548" max="11548" width="10.375" style="1" customWidth="1"/>
    <col min="11549" max="11785" width="9.125" style="1"/>
    <col min="11786" max="11786" width="2.75" style="1" customWidth="1"/>
    <col min="11787" max="11787" width="27.125" style="1" customWidth="1"/>
    <col min="11788" max="11788" width="5.375" style="1" customWidth="1"/>
    <col min="11789" max="11789" width="5" style="1" customWidth="1"/>
    <col min="11790" max="11790" width="7.375" style="1" customWidth="1"/>
    <col min="11791" max="11791" width="10.125" style="1" customWidth="1"/>
    <col min="11792" max="11797" width="4.125" style="1" customWidth="1"/>
    <col min="11798" max="11800" width="6.125" style="1" customWidth="1"/>
    <col min="11801" max="11803" width="7.125" style="1" customWidth="1"/>
    <col min="11804" max="11804" width="10.375" style="1" customWidth="1"/>
    <col min="11805" max="12041" width="9.125" style="1"/>
    <col min="12042" max="12042" width="2.75" style="1" customWidth="1"/>
    <col min="12043" max="12043" width="27.125" style="1" customWidth="1"/>
    <col min="12044" max="12044" width="5.375" style="1" customWidth="1"/>
    <col min="12045" max="12045" width="5" style="1" customWidth="1"/>
    <col min="12046" max="12046" width="7.375" style="1" customWidth="1"/>
    <col min="12047" max="12047" width="10.125" style="1" customWidth="1"/>
    <col min="12048" max="12053" width="4.125" style="1" customWidth="1"/>
    <col min="12054" max="12056" width="6.125" style="1" customWidth="1"/>
    <col min="12057" max="12059" width="7.125" style="1" customWidth="1"/>
    <col min="12060" max="12060" width="10.375" style="1" customWidth="1"/>
    <col min="12061" max="12297" width="9.125" style="1"/>
    <col min="12298" max="12298" width="2.75" style="1" customWidth="1"/>
    <col min="12299" max="12299" width="27.125" style="1" customWidth="1"/>
    <col min="12300" max="12300" width="5.375" style="1" customWidth="1"/>
    <col min="12301" max="12301" width="5" style="1" customWidth="1"/>
    <col min="12302" max="12302" width="7.375" style="1" customWidth="1"/>
    <col min="12303" max="12303" width="10.125" style="1" customWidth="1"/>
    <col min="12304" max="12309" width="4.125" style="1" customWidth="1"/>
    <col min="12310" max="12312" width="6.125" style="1" customWidth="1"/>
    <col min="12313" max="12315" width="7.125" style="1" customWidth="1"/>
    <col min="12316" max="12316" width="10.375" style="1" customWidth="1"/>
    <col min="12317" max="12553" width="9.125" style="1"/>
    <col min="12554" max="12554" width="2.75" style="1" customWidth="1"/>
    <col min="12555" max="12555" width="27.125" style="1" customWidth="1"/>
    <col min="12556" max="12556" width="5.375" style="1" customWidth="1"/>
    <col min="12557" max="12557" width="5" style="1" customWidth="1"/>
    <col min="12558" max="12558" width="7.375" style="1" customWidth="1"/>
    <col min="12559" max="12559" width="10.125" style="1" customWidth="1"/>
    <col min="12560" max="12565" width="4.125" style="1" customWidth="1"/>
    <col min="12566" max="12568" width="6.125" style="1" customWidth="1"/>
    <col min="12569" max="12571" width="7.125" style="1" customWidth="1"/>
    <col min="12572" max="12572" width="10.375" style="1" customWidth="1"/>
    <col min="12573" max="12809" width="9.125" style="1"/>
    <col min="12810" max="12810" width="2.75" style="1" customWidth="1"/>
    <col min="12811" max="12811" width="27.125" style="1" customWidth="1"/>
    <col min="12812" max="12812" width="5.375" style="1" customWidth="1"/>
    <col min="12813" max="12813" width="5" style="1" customWidth="1"/>
    <col min="12814" max="12814" width="7.375" style="1" customWidth="1"/>
    <col min="12815" max="12815" width="10.125" style="1" customWidth="1"/>
    <col min="12816" max="12821" width="4.125" style="1" customWidth="1"/>
    <col min="12822" max="12824" width="6.125" style="1" customWidth="1"/>
    <col min="12825" max="12827" width="7.125" style="1" customWidth="1"/>
    <col min="12828" max="12828" width="10.375" style="1" customWidth="1"/>
    <col min="12829" max="13065" width="9.125" style="1"/>
    <col min="13066" max="13066" width="2.75" style="1" customWidth="1"/>
    <col min="13067" max="13067" width="27.125" style="1" customWidth="1"/>
    <col min="13068" max="13068" width="5.375" style="1" customWidth="1"/>
    <col min="13069" max="13069" width="5" style="1" customWidth="1"/>
    <col min="13070" max="13070" width="7.375" style="1" customWidth="1"/>
    <col min="13071" max="13071" width="10.125" style="1" customWidth="1"/>
    <col min="13072" max="13077" width="4.125" style="1" customWidth="1"/>
    <col min="13078" max="13080" width="6.125" style="1" customWidth="1"/>
    <col min="13081" max="13083" width="7.125" style="1" customWidth="1"/>
    <col min="13084" max="13084" width="10.375" style="1" customWidth="1"/>
    <col min="13085" max="13321" width="9.125" style="1"/>
    <col min="13322" max="13322" width="2.75" style="1" customWidth="1"/>
    <col min="13323" max="13323" width="27.125" style="1" customWidth="1"/>
    <col min="13324" max="13324" width="5.375" style="1" customWidth="1"/>
    <col min="13325" max="13325" width="5" style="1" customWidth="1"/>
    <col min="13326" max="13326" width="7.375" style="1" customWidth="1"/>
    <col min="13327" max="13327" width="10.125" style="1" customWidth="1"/>
    <col min="13328" max="13333" width="4.125" style="1" customWidth="1"/>
    <col min="13334" max="13336" width="6.125" style="1" customWidth="1"/>
    <col min="13337" max="13339" width="7.125" style="1" customWidth="1"/>
    <col min="13340" max="13340" width="10.375" style="1" customWidth="1"/>
    <col min="13341" max="13577" width="9.125" style="1"/>
    <col min="13578" max="13578" width="2.75" style="1" customWidth="1"/>
    <col min="13579" max="13579" width="27.125" style="1" customWidth="1"/>
    <col min="13580" max="13580" width="5.375" style="1" customWidth="1"/>
    <col min="13581" max="13581" width="5" style="1" customWidth="1"/>
    <col min="13582" max="13582" width="7.375" style="1" customWidth="1"/>
    <col min="13583" max="13583" width="10.125" style="1" customWidth="1"/>
    <col min="13584" max="13589" width="4.125" style="1" customWidth="1"/>
    <col min="13590" max="13592" width="6.125" style="1" customWidth="1"/>
    <col min="13593" max="13595" width="7.125" style="1" customWidth="1"/>
    <col min="13596" max="13596" width="10.375" style="1" customWidth="1"/>
    <col min="13597" max="13833" width="9.125" style="1"/>
    <col min="13834" max="13834" width="2.75" style="1" customWidth="1"/>
    <col min="13835" max="13835" width="27.125" style="1" customWidth="1"/>
    <col min="13836" max="13836" width="5.375" style="1" customWidth="1"/>
    <col min="13837" max="13837" width="5" style="1" customWidth="1"/>
    <col min="13838" max="13838" width="7.375" style="1" customWidth="1"/>
    <col min="13839" max="13839" width="10.125" style="1" customWidth="1"/>
    <col min="13840" max="13845" width="4.125" style="1" customWidth="1"/>
    <col min="13846" max="13848" width="6.125" style="1" customWidth="1"/>
    <col min="13849" max="13851" width="7.125" style="1" customWidth="1"/>
    <col min="13852" max="13852" width="10.375" style="1" customWidth="1"/>
    <col min="13853" max="14089" width="9.125" style="1"/>
    <col min="14090" max="14090" width="2.75" style="1" customWidth="1"/>
    <col min="14091" max="14091" width="27.125" style="1" customWidth="1"/>
    <col min="14092" max="14092" width="5.375" style="1" customWidth="1"/>
    <col min="14093" max="14093" width="5" style="1" customWidth="1"/>
    <col min="14094" max="14094" width="7.375" style="1" customWidth="1"/>
    <col min="14095" max="14095" width="10.125" style="1" customWidth="1"/>
    <col min="14096" max="14101" width="4.125" style="1" customWidth="1"/>
    <col min="14102" max="14104" width="6.125" style="1" customWidth="1"/>
    <col min="14105" max="14107" width="7.125" style="1" customWidth="1"/>
    <col min="14108" max="14108" width="10.375" style="1" customWidth="1"/>
    <col min="14109" max="14345" width="9.125" style="1"/>
    <col min="14346" max="14346" width="2.75" style="1" customWidth="1"/>
    <col min="14347" max="14347" width="27.125" style="1" customWidth="1"/>
    <col min="14348" max="14348" width="5.375" style="1" customWidth="1"/>
    <col min="14349" max="14349" width="5" style="1" customWidth="1"/>
    <col min="14350" max="14350" width="7.375" style="1" customWidth="1"/>
    <col min="14351" max="14351" width="10.125" style="1" customWidth="1"/>
    <col min="14352" max="14357" width="4.125" style="1" customWidth="1"/>
    <col min="14358" max="14360" width="6.125" style="1" customWidth="1"/>
    <col min="14361" max="14363" width="7.125" style="1" customWidth="1"/>
    <col min="14364" max="14364" width="10.375" style="1" customWidth="1"/>
    <col min="14365" max="14601" width="9.125" style="1"/>
    <col min="14602" max="14602" width="2.75" style="1" customWidth="1"/>
    <col min="14603" max="14603" width="27.125" style="1" customWidth="1"/>
    <col min="14604" max="14604" width="5.375" style="1" customWidth="1"/>
    <col min="14605" max="14605" width="5" style="1" customWidth="1"/>
    <col min="14606" max="14606" width="7.375" style="1" customWidth="1"/>
    <col min="14607" max="14607" width="10.125" style="1" customWidth="1"/>
    <col min="14608" max="14613" width="4.125" style="1" customWidth="1"/>
    <col min="14614" max="14616" width="6.125" style="1" customWidth="1"/>
    <col min="14617" max="14619" width="7.125" style="1" customWidth="1"/>
    <col min="14620" max="14620" width="10.375" style="1" customWidth="1"/>
    <col min="14621" max="14857" width="9.125" style="1"/>
    <col min="14858" max="14858" width="2.75" style="1" customWidth="1"/>
    <col min="14859" max="14859" width="27.125" style="1" customWidth="1"/>
    <col min="14860" max="14860" width="5.375" style="1" customWidth="1"/>
    <col min="14861" max="14861" width="5" style="1" customWidth="1"/>
    <col min="14862" max="14862" width="7.375" style="1" customWidth="1"/>
    <col min="14863" max="14863" width="10.125" style="1" customWidth="1"/>
    <col min="14864" max="14869" width="4.125" style="1" customWidth="1"/>
    <col min="14870" max="14872" width="6.125" style="1" customWidth="1"/>
    <col min="14873" max="14875" width="7.125" style="1" customWidth="1"/>
    <col min="14876" max="14876" width="10.375" style="1" customWidth="1"/>
    <col min="14877" max="15113" width="9.125" style="1"/>
    <col min="15114" max="15114" width="2.75" style="1" customWidth="1"/>
    <col min="15115" max="15115" width="27.125" style="1" customWidth="1"/>
    <col min="15116" max="15116" width="5.375" style="1" customWidth="1"/>
    <col min="15117" max="15117" width="5" style="1" customWidth="1"/>
    <col min="15118" max="15118" width="7.375" style="1" customWidth="1"/>
    <col min="15119" max="15119" width="10.125" style="1" customWidth="1"/>
    <col min="15120" max="15125" width="4.125" style="1" customWidth="1"/>
    <col min="15126" max="15128" width="6.125" style="1" customWidth="1"/>
    <col min="15129" max="15131" width="7.125" style="1" customWidth="1"/>
    <col min="15132" max="15132" width="10.375" style="1" customWidth="1"/>
    <col min="15133" max="15369" width="9.125" style="1"/>
    <col min="15370" max="15370" width="2.75" style="1" customWidth="1"/>
    <col min="15371" max="15371" width="27.125" style="1" customWidth="1"/>
    <col min="15372" max="15372" width="5.375" style="1" customWidth="1"/>
    <col min="15373" max="15373" width="5" style="1" customWidth="1"/>
    <col min="15374" max="15374" width="7.375" style="1" customWidth="1"/>
    <col min="15375" max="15375" width="10.125" style="1" customWidth="1"/>
    <col min="15376" max="15381" width="4.125" style="1" customWidth="1"/>
    <col min="15382" max="15384" width="6.125" style="1" customWidth="1"/>
    <col min="15385" max="15387" width="7.125" style="1" customWidth="1"/>
    <col min="15388" max="15388" width="10.375" style="1" customWidth="1"/>
    <col min="15389" max="15625" width="9.125" style="1"/>
    <col min="15626" max="15626" width="2.75" style="1" customWidth="1"/>
    <col min="15627" max="15627" width="27.125" style="1" customWidth="1"/>
    <col min="15628" max="15628" width="5.375" style="1" customWidth="1"/>
    <col min="15629" max="15629" width="5" style="1" customWidth="1"/>
    <col min="15630" max="15630" width="7.375" style="1" customWidth="1"/>
    <col min="15631" max="15631" width="10.125" style="1" customWidth="1"/>
    <col min="15632" max="15637" width="4.125" style="1" customWidth="1"/>
    <col min="15638" max="15640" width="6.125" style="1" customWidth="1"/>
    <col min="15641" max="15643" width="7.125" style="1" customWidth="1"/>
    <col min="15644" max="15644" width="10.375" style="1" customWidth="1"/>
    <col min="15645" max="15881" width="9.125" style="1"/>
    <col min="15882" max="15882" width="2.75" style="1" customWidth="1"/>
    <col min="15883" max="15883" width="27.125" style="1" customWidth="1"/>
    <col min="15884" max="15884" width="5.375" style="1" customWidth="1"/>
    <col min="15885" max="15885" width="5" style="1" customWidth="1"/>
    <col min="15886" max="15886" width="7.375" style="1" customWidth="1"/>
    <col min="15887" max="15887" width="10.125" style="1" customWidth="1"/>
    <col min="15888" max="15893" width="4.125" style="1" customWidth="1"/>
    <col min="15894" max="15896" width="6.125" style="1" customWidth="1"/>
    <col min="15897" max="15899" width="7.125" style="1" customWidth="1"/>
    <col min="15900" max="15900" width="10.375" style="1" customWidth="1"/>
    <col min="15901" max="16137" width="9.125" style="1"/>
    <col min="16138" max="16138" width="2.75" style="1" customWidth="1"/>
    <col min="16139" max="16139" width="27.125" style="1" customWidth="1"/>
    <col min="16140" max="16140" width="5.375" style="1" customWidth="1"/>
    <col min="16141" max="16141" width="5" style="1" customWidth="1"/>
    <col min="16142" max="16142" width="7.375" style="1" customWidth="1"/>
    <col min="16143" max="16143" width="10.125" style="1" customWidth="1"/>
    <col min="16144" max="16149" width="4.125" style="1" customWidth="1"/>
    <col min="16150" max="16152" width="6.125" style="1" customWidth="1"/>
    <col min="16153" max="16155" width="7.125" style="1" customWidth="1"/>
    <col min="16156" max="16156" width="10.375" style="1" customWidth="1"/>
    <col min="16157" max="16384" width="9.125" style="1"/>
  </cols>
  <sheetData>
    <row r="1" spans="1:33" ht="16.5" customHeight="1" x14ac:dyDescent="0.25"/>
    <row r="2" spans="1:33" ht="21" x14ac:dyDescent="0.35">
      <c r="A2" s="486" t="s">
        <v>23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67">
        <v>33</v>
      </c>
    </row>
    <row r="3" spans="1:33" ht="11.1" customHeight="1" x14ac:dyDescent="0.25">
      <c r="A3" s="474" t="s">
        <v>24</v>
      </c>
      <c r="B3" s="471" t="s">
        <v>25</v>
      </c>
      <c r="C3" s="471" t="s">
        <v>26</v>
      </c>
      <c r="D3" s="471" t="s">
        <v>52</v>
      </c>
      <c r="E3" s="474" t="s">
        <v>27</v>
      </c>
      <c r="F3" s="475"/>
      <c r="G3" s="476"/>
      <c r="H3" s="473" t="s">
        <v>64</v>
      </c>
      <c r="I3" s="473"/>
      <c r="J3" s="473"/>
      <c r="K3" s="474" t="s">
        <v>57</v>
      </c>
      <c r="L3" s="475"/>
      <c r="M3" s="476"/>
      <c r="N3" s="474" t="s">
        <v>28</v>
      </c>
      <c r="O3" s="475"/>
      <c r="P3" s="476"/>
      <c r="Q3" s="474" t="s">
        <v>196</v>
      </c>
      <c r="R3" s="475"/>
      <c r="S3" s="476"/>
      <c r="T3" s="473" t="s">
        <v>1</v>
      </c>
    </row>
    <row r="4" spans="1:33" ht="13.15" customHeight="1" x14ac:dyDescent="0.25">
      <c r="A4" s="477"/>
      <c r="B4" s="483"/>
      <c r="C4" s="483"/>
      <c r="D4" s="483"/>
      <c r="E4" s="477"/>
      <c r="F4" s="478"/>
      <c r="G4" s="479"/>
      <c r="H4" s="473"/>
      <c r="I4" s="473"/>
      <c r="J4" s="473"/>
      <c r="K4" s="477"/>
      <c r="L4" s="478"/>
      <c r="M4" s="479"/>
      <c r="N4" s="477"/>
      <c r="O4" s="478"/>
      <c r="P4" s="479"/>
      <c r="Q4" s="477"/>
      <c r="R4" s="478"/>
      <c r="S4" s="479"/>
      <c r="T4" s="473"/>
    </row>
    <row r="5" spans="1:33" ht="39.75" customHeight="1" x14ac:dyDescent="0.25">
      <c r="A5" s="477"/>
      <c r="B5" s="483"/>
      <c r="C5" s="483"/>
      <c r="D5" s="483"/>
      <c r="E5" s="480"/>
      <c r="F5" s="481"/>
      <c r="G5" s="482"/>
      <c r="H5" s="473"/>
      <c r="I5" s="473"/>
      <c r="J5" s="473"/>
      <c r="K5" s="480"/>
      <c r="L5" s="481"/>
      <c r="M5" s="482"/>
      <c r="N5" s="480"/>
      <c r="O5" s="481"/>
      <c r="P5" s="482"/>
      <c r="Q5" s="480"/>
      <c r="R5" s="481"/>
      <c r="S5" s="482"/>
      <c r="T5" s="473"/>
    </row>
    <row r="6" spans="1:33" ht="18.75" customHeight="1" thickBot="1" x14ac:dyDescent="0.3">
      <c r="A6" s="477"/>
      <c r="B6" s="483"/>
      <c r="C6" s="483"/>
      <c r="D6" s="483"/>
      <c r="E6" s="484" t="s">
        <v>53</v>
      </c>
      <c r="F6" s="471" t="s">
        <v>29</v>
      </c>
      <c r="G6" s="471" t="s">
        <v>195</v>
      </c>
      <c r="H6" s="471">
        <v>2567</v>
      </c>
      <c r="I6" s="471">
        <v>2568</v>
      </c>
      <c r="J6" s="471">
        <v>2569</v>
      </c>
      <c r="K6" s="471">
        <v>2567</v>
      </c>
      <c r="L6" s="471">
        <v>2568</v>
      </c>
      <c r="M6" s="471">
        <v>2569</v>
      </c>
      <c r="N6" s="471">
        <v>2567</v>
      </c>
      <c r="O6" s="471">
        <v>2568</v>
      </c>
      <c r="P6" s="471">
        <v>2569</v>
      </c>
      <c r="Q6" s="471">
        <v>2567</v>
      </c>
      <c r="R6" s="471">
        <v>2568</v>
      </c>
      <c r="S6" s="471">
        <v>2569</v>
      </c>
      <c r="T6" s="473"/>
    </row>
    <row r="7" spans="1:33" ht="19.5" customHeight="1" x14ac:dyDescent="0.25">
      <c r="A7" s="480"/>
      <c r="B7" s="472"/>
      <c r="C7" s="472"/>
      <c r="D7" s="472"/>
      <c r="E7" s="485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3"/>
      <c r="U7" s="53"/>
      <c r="V7" s="468" t="s">
        <v>54</v>
      </c>
      <c r="W7" s="469"/>
      <c r="X7" s="469"/>
      <c r="Y7" s="470"/>
      <c r="Z7" s="465" t="s">
        <v>55</v>
      </c>
      <c r="AA7" s="466"/>
      <c r="AB7" s="466"/>
      <c r="AC7" s="467"/>
      <c r="AD7" s="465" t="s">
        <v>56</v>
      </c>
      <c r="AE7" s="466"/>
      <c r="AF7" s="466"/>
      <c r="AG7" s="467"/>
    </row>
    <row r="8" spans="1:33" ht="15.95" customHeight="1" x14ac:dyDescent="0.25">
      <c r="A8" s="370">
        <v>1</v>
      </c>
      <c r="B8" s="371" t="s">
        <v>30</v>
      </c>
      <c r="C8" s="375" t="s">
        <v>252</v>
      </c>
      <c r="D8" s="370">
        <v>1</v>
      </c>
      <c r="E8" s="370">
        <v>0</v>
      </c>
      <c r="F8" s="373">
        <v>548040</v>
      </c>
      <c r="G8" s="373">
        <f>14000*12</f>
        <v>168000</v>
      </c>
      <c r="H8" s="370">
        <v>1</v>
      </c>
      <c r="I8" s="370">
        <v>1</v>
      </c>
      <c r="J8" s="370">
        <v>1</v>
      </c>
      <c r="K8" s="370" t="s">
        <v>2</v>
      </c>
      <c r="L8" s="370" t="s">
        <v>2</v>
      </c>
      <c r="M8" s="370" t="s">
        <v>2</v>
      </c>
      <c r="N8" s="373">
        <v>19680</v>
      </c>
      <c r="O8" s="373">
        <v>19680</v>
      </c>
      <c r="P8" s="373">
        <v>19680</v>
      </c>
      <c r="Q8" s="373">
        <f>+F8+G8+N8</f>
        <v>735720</v>
      </c>
      <c r="R8" s="373">
        <f>+Q8+O8</f>
        <v>755400</v>
      </c>
      <c r="S8" s="373">
        <f>+R8+P8</f>
        <v>775080</v>
      </c>
      <c r="T8" s="373" t="s">
        <v>62</v>
      </c>
      <c r="U8" s="58">
        <v>32510</v>
      </c>
      <c r="V8" s="54">
        <v>33770</v>
      </c>
      <c r="W8" s="51">
        <f>+V8-U8</f>
        <v>1260</v>
      </c>
      <c r="X8" s="52">
        <v>12</v>
      </c>
      <c r="Y8" s="55">
        <f>+X8*W8</f>
        <v>15120</v>
      </c>
      <c r="Z8" s="54">
        <v>35090</v>
      </c>
      <c r="AA8" s="51">
        <f>+Z8-V8</f>
        <v>1320</v>
      </c>
      <c r="AB8" s="52">
        <v>12</v>
      </c>
      <c r="AC8" s="55">
        <f>+AB8*AA8</f>
        <v>15840</v>
      </c>
      <c r="AD8" s="54">
        <v>36450</v>
      </c>
      <c r="AE8" s="51">
        <f>+AD8-Z8</f>
        <v>1360</v>
      </c>
      <c r="AF8" s="52">
        <v>12</v>
      </c>
      <c r="AG8" s="55">
        <f>+AF8*AE8</f>
        <v>16320</v>
      </c>
    </row>
    <row r="9" spans="1:33" ht="15.95" customHeight="1" x14ac:dyDescent="0.25">
      <c r="A9" s="459" t="s">
        <v>15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1"/>
      <c r="U9" s="53"/>
      <c r="V9" s="56"/>
      <c r="W9" s="52"/>
      <c r="X9" s="52"/>
      <c r="Y9" s="59"/>
      <c r="Z9" s="56"/>
      <c r="AA9" s="52"/>
      <c r="AB9" s="52"/>
      <c r="AC9" s="57"/>
      <c r="AD9" s="56"/>
      <c r="AE9" s="52"/>
      <c r="AF9" s="52"/>
      <c r="AG9" s="57"/>
    </row>
    <row r="10" spans="1:33" ht="15.95" customHeight="1" x14ac:dyDescent="0.25">
      <c r="A10" s="316">
        <v>2</v>
      </c>
      <c r="B10" s="17" t="s">
        <v>32</v>
      </c>
      <c r="C10" s="316" t="s">
        <v>33</v>
      </c>
      <c r="D10" s="316">
        <v>1</v>
      </c>
      <c r="E10" s="316">
        <v>1</v>
      </c>
      <c r="F10" s="18">
        <v>468960</v>
      </c>
      <c r="G10" s="18">
        <f>3500*12</f>
        <v>42000</v>
      </c>
      <c r="H10" s="316">
        <v>1</v>
      </c>
      <c r="I10" s="316">
        <v>1</v>
      </c>
      <c r="J10" s="316">
        <v>1</v>
      </c>
      <c r="K10" s="316" t="s">
        <v>2</v>
      </c>
      <c r="L10" s="316" t="s">
        <v>2</v>
      </c>
      <c r="M10" s="316" t="s">
        <v>2</v>
      </c>
      <c r="N10" s="18">
        <v>14160</v>
      </c>
      <c r="O10" s="18">
        <v>15480</v>
      </c>
      <c r="P10" s="18">
        <v>16080</v>
      </c>
      <c r="Q10" s="18">
        <f t="shared" ref="Q10:Q35" si="0">F10+G10+N10</f>
        <v>525120</v>
      </c>
      <c r="R10" s="18">
        <f t="shared" ref="R10:S14" si="1">Q10+O10</f>
        <v>540600</v>
      </c>
      <c r="S10" s="18">
        <f t="shared" si="1"/>
        <v>556680</v>
      </c>
      <c r="T10" s="48">
        <v>39080</v>
      </c>
      <c r="U10" s="58">
        <v>25970</v>
      </c>
      <c r="V10" s="54">
        <v>26980</v>
      </c>
      <c r="W10" s="51">
        <f>+V10-U10</f>
        <v>1010</v>
      </c>
      <c r="X10" s="52">
        <v>12</v>
      </c>
      <c r="Y10" s="55">
        <f>+X10*W10</f>
        <v>12120</v>
      </c>
      <c r="Z10" s="54">
        <v>28030</v>
      </c>
      <c r="AA10" s="51">
        <f>+Z10-V10</f>
        <v>1050</v>
      </c>
      <c r="AB10" s="52">
        <v>12</v>
      </c>
      <c r="AC10" s="55">
        <f>+AB10*AA10</f>
        <v>12600</v>
      </c>
      <c r="AD10" s="54">
        <v>29110</v>
      </c>
      <c r="AE10" s="51">
        <f>+AD10-Z10</f>
        <v>1080</v>
      </c>
      <c r="AF10" s="52">
        <v>12</v>
      </c>
      <c r="AG10" s="55">
        <f>+AF10*AE10</f>
        <v>12960</v>
      </c>
    </row>
    <row r="11" spans="1:33" ht="15.95" customHeight="1" x14ac:dyDescent="0.25">
      <c r="A11" s="316">
        <v>3</v>
      </c>
      <c r="B11" s="17" t="s">
        <v>34</v>
      </c>
      <c r="C11" s="316" t="s">
        <v>341</v>
      </c>
      <c r="D11" s="316">
        <v>1</v>
      </c>
      <c r="E11" s="316">
        <v>1</v>
      </c>
      <c r="F11" s="18">
        <v>237600</v>
      </c>
      <c r="G11" s="18">
        <v>0</v>
      </c>
      <c r="H11" s="316">
        <v>1</v>
      </c>
      <c r="I11" s="316">
        <v>1</v>
      </c>
      <c r="J11" s="316">
        <v>1</v>
      </c>
      <c r="K11" s="316" t="s">
        <v>2</v>
      </c>
      <c r="L11" s="316" t="s">
        <v>2</v>
      </c>
      <c r="M11" s="316" t="s">
        <v>2</v>
      </c>
      <c r="N11" s="18">
        <v>7680</v>
      </c>
      <c r="O11" s="18">
        <v>8400</v>
      </c>
      <c r="P11" s="18">
        <v>8880</v>
      </c>
      <c r="Q11" s="18">
        <f t="shared" si="0"/>
        <v>245280</v>
      </c>
      <c r="R11" s="18">
        <f t="shared" si="1"/>
        <v>253680</v>
      </c>
      <c r="S11" s="18">
        <f t="shared" si="1"/>
        <v>262560</v>
      </c>
      <c r="T11" s="48">
        <v>27480</v>
      </c>
      <c r="U11" s="58">
        <v>26980</v>
      </c>
      <c r="V11" s="54">
        <v>28030</v>
      </c>
      <c r="W11" s="51">
        <f>+V11-U11</f>
        <v>1050</v>
      </c>
      <c r="X11" s="52">
        <v>12</v>
      </c>
      <c r="Y11" s="55">
        <f>+X11*W11</f>
        <v>12600</v>
      </c>
      <c r="Z11" s="54">
        <v>29110</v>
      </c>
      <c r="AA11" s="51">
        <f>+Z11-V11</f>
        <v>1080</v>
      </c>
      <c r="AB11" s="52">
        <v>12</v>
      </c>
      <c r="AC11" s="55">
        <f>+AB11*AA11</f>
        <v>12960</v>
      </c>
      <c r="AD11" s="54">
        <v>30220</v>
      </c>
      <c r="AE11" s="51">
        <f>+AD11-Z11</f>
        <v>1110</v>
      </c>
      <c r="AF11" s="52">
        <v>12</v>
      </c>
      <c r="AG11" s="55">
        <f>+AF11*AE11</f>
        <v>13320</v>
      </c>
    </row>
    <row r="12" spans="1:33" ht="15.95" customHeight="1" x14ac:dyDescent="0.25">
      <c r="A12" s="316">
        <v>4</v>
      </c>
      <c r="B12" s="17" t="s">
        <v>36</v>
      </c>
      <c r="C12" s="316" t="s">
        <v>342</v>
      </c>
      <c r="D12" s="316">
        <v>1</v>
      </c>
      <c r="E12" s="316">
        <v>1</v>
      </c>
      <c r="F12" s="18">
        <v>329760</v>
      </c>
      <c r="G12" s="18">
        <v>0</v>
      </c>
      <c r="H12" s="316">
        <v>1</v>
      </c>
      <c r="I12" s="316">
        <v>1</v>
      </c>
      <c r="J12" s="316">
        <v>1</v>
      </c>
      <c r="K12" s="316" t="s">
        <v>2</v>
      </c>
      <c r="L12" s="313" t="s">
        <v>2</v>
      </c>
      <c r="M12" s="313" t="s">
        <v>2</v>
      </c>
      <c r="N12" s="18">
        <v>12960</v>
      </c>
      <c r="O12" s="18">
        <v>13440</v>
      </c>
      <c r="P12" s="18">
        <v>13320</v>
      </c>
      <c r="Q12" s="18">
        <f t="shared" si="0"/>
        <v>342720</v>
      </c>
      <c r="R12" s="18">
        <f t="shared" si="1"/>
        <v>356160</v>
      </c>
      <c r="S12" s="18">
        <f t="shared" si="1"/>
        <v>369480</v>
      </c>
      <c r="T12" s="48">
        <v>19800</v>
      </c>
      <c r="U12" s="58">
        <v>17880</v>
      </c>
      <c r="V12" s="54">
        <v>18520</v>
      </c>
      <c r="W12" s="51">
        <f>+V12-U12</f>
        <v>640</v>
      </c>
      <c r="X12" s="52">
        <v>12</v>
      </c>
      <c r="Y12" s="55">
        <f>+X12*W12</f>
        <v>7680</v>
      </c>
      <c r="Z12" s="54">
        <v>19160</v>
      </c>
      <c r="AA12" s="51">
        <f>+Z12-V12</f>
        <v>640</v>
      </c>
      <c r="AB12" s="52">
        <v>12</v>
      </c>
      <c r="AC12" s="55">
        <f>+AB12*AA12</f>
        <v>7680</v>
      </c>
      <c r="AD12" s="54">
        <v>19800</v>
      </c>
      <c r="AE12" s="51">
        <f>+AD12-Z12</f>
        <v>640</v>
      </c>
      <c r="AF12" s="52">
        <v>12</v>
      </c>
      <c r="AG12" s="55">
        <f>+AF12*AE12</f>
        <v>7680</v>
      </c>
    </row>
    <row r="13" spans="1:33" ht="15.95" customHeight="1" x14ac:dyDescent="0.25">
      <c r="A13" s="316">
        <v>5</v>
      </c>
      <c r="B13" s="17" t="s">
        <v>181</v>
      </c>
      <c r="C13" s="316" t="s">
        <v>343</v>
      </c>
      <c r="D13" s="316">
        <v>1</v>
      </c>
      <c r="E13" s="316">
        <v>1</v>
      </c>
      <c r="F13" s="18">
        <v>369480</v>
      </c>
      <c r="G13" s="18">
        <v>0</v>
      </c>
      <c r="H13" s="316">
        <v>1</v>
      </c>
      <c r="I13" s="316">
        <v>1</v>
      </c>
      <c r="J13" s="316">
        <v>1</v>
      </c>
      <c r="K13" s="316" t="s">
        <v>42</v>
      </c>
      <c r="L13" s="313" t="s">
        <v>2</v>
      </c>
      <c r="M13" s="313" t="s">
        <v>2</v>
      </c>
      <c r="N13" s="18">
        <v>13080</v>
      </c>
      <c r="O13" s="18">
        <v>13440</v>
      </c>
      <c r="P13" s="18">
        <v>13320</v>
      </c>
      <c r="Q13" s="18">
        <f t="shared" si="0"/>
        <v>382560</v>
      </c>
      <c r="R13" s="18">
        <f t="shared" si="1"/>
        <v>396000</v>
      </c>
      <c r="S13" s="18">
        <f t="shared" si="1"/>
        <v>409320</v>
      </c>
      <c r="T13" s="18">
        <v>30790</v>
      </c>
      <c r="U13" s="58"/>
      <c r="V13" s="54"/>
      <c r="W13" s="51"/>
      <c r="X13" s="52"/>
      <c r="Y13" s="55"/>
      <c r="Z13" s="54"/>
      <c r="AA13" s="51"/>
      <c r="AB13" s="52"/>
      <c r="AC13" s="55"/>
      <c r="AD13" s="54"/>
      <c r="AE13" s="51"/>
      <c r="AF13" s="52"/>
      <c r="AG13" s="55"/>
    </row>
    <row r="14" spans="1:33" ht="15.95" customHeight="1" x14ac:dyDescent="0.25">
      <c r="A14" s="316">
        <v>6</v>
      </c>
      <c r="B14" s="17" t="s">
        <v>38</v>
      </c>
      <c r="C14" s="19" t="s">
        <v>344</v>
      </c>
      <c r="D14" s="316">
        <v>1</v>
      </c>
      <c r="E14" s="316">
        <v>1</v>
      </c>
      <c r="F14" s="18">
        <v>264480</v>
      </c>
      <c r="G14" s="18">
        <v>0</v>
      </c>
      <c r="H14" s="316">
        <v>1</v>
      </c>
      <c r="I14" s="316">
        <v>1</v>
      </c>
      <c r="J14" s="316">
        <v>1</v>
      </c>
      <c r="K14" s="316" t="s">
        <v>2</v>
      </c>
      <c r="L14" s="316" t="s">
        <v>2</v>
      </c>
      <c r="M14" s="316" t="s">
        <v>2</v>
      </c>
      <c r="N14" s="18">
        <v>10560</v>
      </c>
      <c r="O14" s="18">
        <v>10800</v>
      </c>
      <c r="P14" s="18">
        <v>10920</v>
      </c>
      <c r="Q14" s="18">
        <f t="shared" si="0"/>
        <v>275040</v>
      </c>
      <c r="R14" s="18">
        <f t="shared" si="1"/>
        <v>285840</v>
      </c>
      <c r="S14" s="18">
        <f t="shared" si="1"/>
        <v>296760</v>
      </c>
      <c r="T14" s="48">
        <v>22040</v>
      </c>
      <c r="U14" s="58">
        <v>16190</v>
      </c>
      <c r="V14" s="54">
        <v>16920</v>
      </c>
      <c r="W14" s="51">
        <f>+V14-U14</f>
        <v>730</v>
      </c>
      <c r="X14" s="52">
        <v>12</v>
      </c>
      <c r="Y14" s="55">
        <f>+X14*W14</f>
        <v>8760</v>
      </c>
      <c r="Z14" s="54">
        <v>17690</v>
      </c>
      <c r="AA14" s="51">
        <f>+Z14-V14</f>
        <v>770</v>
      </c>
      <c r="AB14" s="52">
        <v>12</v>
      </c>
      <c r="AC14" s="55">
        <f>+AB14*AA14</f>
        <v>9240</v>
      </c>
      <c r="AD14" s="54">
        <v>18440</v>
      </c>
      <c r="AE14" s="51">
        <f>+AD14-Z14</f>
        <v>750</v>
      </c>
      <c r="AF14" s="52">
        <v>12</v>
      </c>
      <c r="AG14" s="55">
        <f>+AF14*AE14</f>
        <v>9000</v>
      </c>
    </row>
    <row r="15" spans="1:33" ht="15.95" customHeight="1" x14ac:dyDescent="0.25">
      <c r="A15" s="462" t="s">
        <v>3</v>
      </c>
      <c r="B15" s="463"/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4"/>
    </row>
    <row r="16" spans="1:33" ht="15.95" customHeight="1" x14ac:dyDescent="0.25">
      <c r="A16" s="316">
        <v>7</v>
      </c>
      <c r="B16" s="17" t="s">
        <v>183</v>
      </c>
      <c r="C16" s="316" t="s">
        <v>2</v>
      </c>
      <c r="D16" s="316">
        <v>1</v>
      </c>
      <c r="E16" s="316">
        <v>1</v>
      </c>
      <c r="F16" s="18">
        <f>16800*12</f>
        <v>201600</v>
      </c>
      <c r="G16" s="18">
        <v>0</v>
      </c>
      <c r="H16" s="316">
        <v>1</v>
      </c>
      <c r="I16" s="316">
        <v>1</v>
      </c>
      <c r="J16" s="316">
        <v>1</v>
      </c>
      <c r="K16" s="316" t="s">
        <v>2</v>
      </c>
      <c r="L16" s="316" t="s">
        <v>2</v>
      </c>
      <c r="M16" s="316" t="s">
        <v>2</v>
      </c>
      <c r="N16" s="18">
        <v>8064</v>
      </c>
      <c r="O16" s="18">
        <v>8400</v>
      </c>
      <c r="P16" s="18">
        <v>8760</v>
      </c>
      <c r="Q16" s="18">
        <f t="shared" si="0"/>
        <v>209664</v>
      </c>
      <c r="R16" s="18">
        <f t="shared" ref="R16:S24" si="2">Q16+O16</f>
        <v>218064</v>
      </c>
      <c r="S16" s="18">
        <f t="shared" si="2"/>
        <v>226824</v>
      </c>
      <c r="T16" s="48">
        <v>16800</v>
      </c>
      <c r="U16" s="20">
        <v>18770</v>
      </c>
      <c r="V16" s="27">
        <v>0.04</v>
      </c>
      <c r="W16" s="49">
        <f>+V16*U16</f>
        <v>750.80000000000007</v>
      </c>
      <c r="X16" s="63">
        <v>760</v>
      </c>
      <c r="Y16" s="64">
        <f>+X16*12</f>
        <v>9120</v>
      </c>
      <c r="Z16" s="20">
        <f>+X16+U16</f>
        <v>19530</v>
      </c>
      <c r="AA16" s="49">
        <f>+Z16*V16</f>
        <v>781.2</v>
      </c>
      <c r="AB16" s="63">
        <v>790</v>
      </c>
      <c r="AC16" s="64">
        <f>+AB16*12</f>
        <v>9480</v>
      </c>
      <c r="AD16" s="20">
        <f>+Z16+AB16</f>
        <v>20320</v>
      </c>
      <c r="AE16" s="49">
        <f>+AD16*V16</f>
        <v>812.80000000000007</v>
      </c>
      <c r="AF16" s="63">
        <v>820</v>
      </c>
      <c r="AG16" s="64">
        <f>+AF16*12</f>
        <v>9840</v>
      </c>
    </row>
    <row r="17" spans="1:33" ht="15.95" customHeight="1" x14ac:dyDescent="0.25">
      <c r="A17" s="316">
        <v>8</v>
      </c>
      <c r="B17" s="17" t="s">
        <v>4</v>
      </c>
      <c r="C17" s="316" t="s">
        <v>2</v>
      </c>
      <c r="D17" s="316">
        <v>1</v>
      </c>
      <c r="E17" s="316">
        <v>1</v>
      </c>
      <c r="F17" s="18">
        <v>206400</v>
      </c>
      <c r="G17" s="18">
        <v>0</v>
      </c>
      <c r="H17" s="316">
        <v>1</v>
      </c>
      <c r="I17" s="316">
        <v>1</v>
      </c>
      <c r="J17" s="316">
        <v>1</v>
      </c>
      <c r="K17" s="316" t="s">
        <v>2</v>
      </c>
      <c r="L17" s="316" t="s">
        <v>2</v>
      </c>
      <c r="M17" s="316" t="s">
        <v>2</v>
      </c>
      <c r="N17" s="18">
        <v>8280</v>
      </c>
      <c r="O17" s="18">
        <v>8640</v>
      </c>
      <c r="P17" s="18">
        <v>9000</v>
      </c>
      <c r="Q17" s="18">
        <f t="shared" si="0"/>
        <v>214680</v>
      </c>
      <c r="R17" s="18">
        <f t="shared" si="2"/>
        <v>223320</v>
      </c>
      <c r="S17" s="18">
        <f t="shared" si="2"/>
        <v>232320</v>
      </c>
      <c r="T17" s="48">
        <v>17200</v>
      </c>
      <c r="U17" s="20">
        <v>13000</v>
      </c>
      <c r="V17" s="27">
        <v>0.04</v>
      </c>
      <c r="W17" s="49">
        <f>+V17*U17</f>
        <v>520</v>
      </c>
      <c r="X17" s="63">
        <v>520</v>
      </c>
      <c r="Y17" s="64">
        <f>+X17*12</f>
        <v>6240</v>
      </c>
      <c r="Z17" s="20">
        <f>+X17+U17</f>
        <v>13520</v>
      </c>
      <c r="AA17" s="49">
        <f>+Z17*V17</f>
        <v>540.79999999999995</v>
      </c>
      <c r="AB17" s="63">
        <v>550</v>
      </c>
      <c r="AC17" s="64">
        <f>+AB17*12</f>
        <v>6600</v>
      </c>
      <c r="AD17" s="20">
        <f>+Z17+AB17</f>
        <v>14070</v>
      </c>
      <c r="AE17" s="49">
        <f>+AD17*V17</f>
        <v>562.80000000000007</v>
      </c>
      <c r="AF17" s="63">
        <v>570</v>
      </c>
      <c r="AG17" s="64">
        <f>+AF17*12</f>
        <v>6840</v>
      </c>
    </row>
    <row r="18" spans="1:33" ht="15.95" customHeight="1" x14ac:dyDescent="0.25">
      <c r="A18" s="316">
        <v>9</v>
      </c>
      <c r="B18" s="17" t="s">
        <v>185</v>
      </c>
      <c r="C18" s="316" t="s">
        <v>2</v>
      </c>
      <c r="D18" s="316">
        <v>1</v>
      </c>
      <c r="E18" s="316">
        <v>1</v>
      </c>
      <c r="F18" s="18">
        <v>137400</v>
      </c>
      <c r="G18" s="18">
        <v>0</v>
      </c>
      <c r="H18" s="316">
        <v>1</v>
      </c>
      <c r="I18" s="316">
        <v>1</v>
      </c>
      <c r="J18" s="316">
        <v>1</v>
      </c>
      <c r="K18" s="316" t="s">
        <v>2</v>
      </c>
      <c r="L18" s="316" t="s">
        <v>2</v>
      </c>
      <c r="M18" s="316" t="s">
        <v>2</v>
      </c>
      <c r="N18" s="18">
        <v>5520</v>
      </c>
      <c r="O18" s="18">
        <v>5760</v>
      </c>
      <c r="P18" s="18">
        <v>6000</v>
      </c>
      <c r="Q18" s="18">
        <f t="shared" si="0"/>
        <v>142920</v>
      </c>
      <c r="R18" s="18">
        <f t="shared" si="2"/>
        <v>148680</v>
      </c>
      <c r="S18" s="18">
        <f t="shared" si="2"/>
        <v>154680</v>
      </c>
      <c r="T18" s="48">
        <v>11450</v>
      </c>
      <c r="U18" s="20">
        <v>9400</v>
      </c>
      <c r="V18" s="27">
        <v>0.04</v>
      </c>
      <c r="W18" s="49">
        <f>+V18*U18</f>
        <v>376</v>
      </c>
      <c r="X18" s="63">
        <v>380</v>
      </c>
      <c r="Y18" s="64">
        <f>+X18*12</f>
        <v>4560</v>
      </c>
      <c r="Z18" s="20">
        <f>+X18+U18</f>
        <v>9780</v>
      </c>
      <c r="AA18" s="49">
        <f>+Z18*V18</f>
        <v>391.2</v>
      </c>
      <c r="AB18" s="63">
        <v>400</v>
      </c>
      <c r="AC18" s="64">
        <f>+AB18*12</f>
        <v>4800</v>
      </c>
      <c r="AD18" s="20">
        <f>+Z18+AB18</f>
        <v>10180</v>
      </c>
      <c r="AE18" s="49">
        <f>+AD18*V18</f>
        <v>407.2</v>
      </c>
      <c r="AF18" s="63">
        <v>410</v>
      </c>
      <c r="AG18" s="64">
        <f>+AF18*12</f>
        <v>4920</v>
      </c>
    </row>
    <row r="19" spans="1:33" ht="15.95" customHeight="1" x14ac:dyDescent="0.25">
      <c r="A19" s="357">
        <v>10</v>
      </c>
      <c r="B19" s="308" t="s">
        <v>184</v>
      </c>
      <c r="C19" s="357" t="s">
        <v>2</v>
      </c>
      <c r="D19" s="357">
        <v>1</v>
      </c>
      <c r="E19" s="357">
        <v>1</v>
      </c>
      <c r="F19" s="18">
        <v>122160</v>
      </c>
      <c r="G19" s="18">
        <v>0</v>
      </c>
      <c r="H19" s="357">
        <v>1</v>
      </c>
      <c r="I19" s="357">
        <v>1</v>
      </c>
      <c r="J19" s="357">
        <v>1</v>
      </c>
      <c r="K19" s="357" t="s">
        <v>2</v>
      </c>
      <c r="L19" s="357" t="s">
        <v>2</v>
      </c>
      <c r="M19" s="357" t="s">
        <v>2</v>
      </c>
      <c r="N19" s="18">
        <v>4920</v>
      </c>
      <c r="O19" s="18">
        <v>5160</v>
      </c>
      <c r="P19" s="18">
        <v>5400</v>
      </c>
      <c r="Q19" s="18">
        <f t="shared" ref="Q19" si="3">F19+G19+N19</f>
        <v>127080</v>
      </c>
      <c r="R19" s="18">
        <f t="shared" ref="R19" si="4">Q19+O19</f>
        <v>132240</v>
      </c>
      <c r="S19" s="18">
        <f t="shared" ref="S19" si="5">R19+P19</f>
        <v>137640</v>
      </c>
      <c r="T19" s="48">
        <v>10180</v>
      </c>
      <c r="U19" s="20"/>
      <c r="V19" s="27"/>
      <c r="W19" s="49"/>
      <c r="X19" s="63"/>
      <c r="Y19" s="64"/>
      <c r="Z19" s="20"/>
      <c r="AA19" s="49"/>
      <c r="AB19" s="63"/>
      <c r="AC19" s="64"/>
      <c r="AD19" s="20"/>
      <c r="AE19" s="49"/>
      <c r="AF19" s="63"/>
      <c r="AG19" s="64"/>
    </row>
    <row r="20" spans="1:33" ht="15.95" customHeight="1" x14ac:dyDescent="0.25">
      <c r="A20" s="357">
        <v>11</v>
      </c>
      <c r="B20" s="17" t="s">
        <v>194</v>
      </c>
      <c r="C20" s="354" t="s">
        <v>2</v>
      </c>
      <c r="D20" s="354">
        <v>1</v>
      </c>
      <c r="E20" s="354">
        <v>1</v>
      </c>
      <c r="F20" s="18">
        <v>138000</v>
      </c>
      <c r="G20" s="18">
        <v>0</v>
      </c>
      <c r="H20" s="357">
        <v>1</v>
      </c>
      <c r="I20" s="357">
        <v>1</v>
      </c>
      <c r="J20" s="357">
        <v>1</v>
      </c>
      <c r="K20" s="357" t="s">
        <v>2</v>
      </c>
      <c r="L20" s="357" t="s">
        <v>2</v>
      </c>
      <c r="M20" s="357" t="s">
        <v>2</v>
      </c>
      <c r="N20" s="139">
        <v>5520</v>
      </c>
      <c r="O20" s="139">
        <v>5760</v>
      </c>
      <c r="P20" s="139">
        <v>6000</v>
      </c>
      <c r="Q20" s="18">
        <f t="shared" ref="Q20" si="6">F20+G20+N20</f>
        <v>143520</v>
      </c>
      <c r="R20" s="18">
        <f t="shared" ref="R20" si="7">Q20+O20</f>
        <v>149280</v>
      </c>
      <c r="S20" s="18">
        <f t="shared" ref="S20" si="8">R20+P20</f>
        <v>155280</v>
      </c>
      <c r="T20" s="48">
        <v>11500</v>
      </c>
      <c r="U20" s="20"/>
      <c r="V20" s="27"/>
      <c r="W20" s="49"/>
      <c r="X20" s="63"/>
      <c r="Y20" s="64"/>
      <c r="Z20" s="20"/>
      <c r="AA20" s="49"/>
      <c r="AB20" s="63"/>
      <c r="AC20" s="64"/>
      <c r="AD20" s="20"/>
      <c r="AE20" s="49"/>
      <c r="AF20" s="63"/>
      <c r="AG20" s="64"/>
    </row>
    <row r="21" spans="1:33" ht="15.95" customHeight="1" x14ac:dyDescent="0.25">
      <c r="A21" s="462" t="s">
        <v>308</v>
      </c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4"/>
      <c r="U21" s="20"/>
      <c r="V21" s="27"/>
      <c r="W21" s="49"/>
      <c r="X21" s="63"/>
      <c r="Y21" s="64"/>
      <c r="Z21" s="20"/>
      <c r="AA21" s="49"/>
      <c r="AB21" s="63"/>
      <c r="AC21" s="64"/>
      <c r="AD21" s="20"/>
      <c r="AE21" s="49"/>
      <c r="AF21" s="63"/>
      <c r="AG21" s="64"/>
    </row>
    <row r="22" spans="1:33" ht="15.95" customHeight="1" x14ac:dyDescent="0.25">
      <c r="A22" s="316">
        <v>12</v>
      </c>
      <c r="B22" s="17" t="s">
        <v>310</v>
      </c>
      <c r="C22" s="316" t="s">
        <v>2</v>
      </c>
      <c r="D22" s="316">
        <v>1</v>
      </c>
      <c r="E22" s="316">
        <v>1</v>
      </c>
      <c r="F22" s="18">
        <v>124440</v>
      </c>
      <c r="G22" s="18">
        <v>0</v>
      </c>
      <c r="H22" s="316">
        <v>1</v>
      </c>
      <c r="I22" s="316">
        <v>1</v>
      </c>
      <c r="J22" s="316">
        <v>1</v>
      </c>
      <c r="K22" s="316" t="s">
        <v>2</v>
      </c>
      <c r="L22" s="316" t="s">
        <v>2</v>
      </c>
      <c r="M22" s="316" t="s">
        <v>2</v>
      </c>
      <c r="N22" s="18">
        <v>5040</v>
      </c>
      <c r="O22" s="18">
        <v>5280</v>
      </c>
      <c r="P22" s="18">
        <v>6000</v>
      </c>
      <c r="Q22" s="18">
        <f t="shared" si="0"/>
        <v>129480</v>
      </c>
      <c r="R22" s="18">
        <f t="shared" si="2"/>
        <v>134760</v>
      </c>
      <c r="S22" s="18">
        <f t="shared" si="2"/>
        <v>140760</v>
      </c>
      <c r="T22" s="48">
        <v>10370</v>
      </c>
      <c r="U22" s="20">
        <v>11070</v>
      </c>
      <c r="V22" s="27">
        <v>0.04</v>
      </c>
      <c r="W22" s="49">
        <f>+V22*U22</f>
        <v>442.8</v>
      </c>
      <c r="X22" s="63">
        <v>450</v>
      </c>
      <c r="Y22" s="64">
        <f>+X22*12</f>
        <v>5400</v>
      </c>
      <c r="Z22" s="20">
        <f>+X22+U22</f>
        <v>11520</v>
      </c>
      <c r="AA22" s="49">
        <f>+Z22*V22</f>
        <v>460.8</v>
      </c>
      <c r="AB22" s="63">
        <v>470</v>
      </c>
      <c r="AC22" s="64">
        <f>+AB22*12</f>
        <v>5640</v>
      </c>
      <c r="AD22" s="20">
        <f>+Z22+AB22</f>
        <v>11990</v>
      </c>
      <c r="AE22" s="49">
        <f>+AD22*V22</f>
        <v>479.6</v>
      </c>
      <c r="AF22" s="63">
        <v>480</v>
      </c>
      <c r="AG22" s="64">
        <f>+AF22*12</f>
        <v>5760</v>
      </c>
    </row>
    <row r="23" spans="1:33" ht="15.95" customHeight="1" x14ac:dyDescent="0.25">
      <c r="A23" s="316">
        <v>13</v>
      </c>
      <c r="B23" s="17" t="s">
        <v>324</v>
      </c>
      <c r="C23" s="316" t="s">
        <v>2</v>
      </c>
      <c r="D23" s="316">
        <v>1</v>
      </c>
      <c r="E23" s="316">
        <v>1</v>
      </c>
      <c r="F23" s="18">
        <v>146160</v>
      </c>
      <c r="G23" s="18">
        <v>0</v>
      </c>
      <c r="H23" s="316">
        <v>1</v>
      </c>
      <c r="I23" s="316">
        <v>1</v>
      </c>
      <c r="J23" s="316">
        <v>1</v>
      </c>
      <c r="K23" s="316" t="s">
        <v>2</v>
      </c>
      <c r="L23" s="316" t="s">
        <v>2</v>
      </c>
      <c r="M23" s="316" t="s">
        <v>2</v>
      </c>
      <c r="N23" s="18">
        <v>5880</v>
      </c>
      <c r="O23" s="18">
        <v>6120</v>
      </c>
      <c r="P23" s="18">
        <v>6360</v>
      </c>
      <c r="Q23" s="18">
        <f t="shared" si="0"/>
        <v>152040</v>
      </c>
      <c r="R23" s="18">
        <f t="shared" si="2"/>
        <v>158160</v>
      </c>
      <c r="S23" s="18">
        <f t="shared" si="2"/>
        <v>164520</v>
      </c>
      <c r="T23" s="48">
        <v>12180</v>
      </c>
      <c r="U23" s="20"/>
      <c r="V23" s="27"/>
      <c r="W23" s="49"/>
      <c r="X23" s="63"/>
      <c r="Y23" s="64"/>
      <c r="Z23" s="20"/>
      <c r="AA23" s="49"/>
      <c r="AB23" s="63"/>
      <c r="AC23" s="64"/>
      <c r="AD23" s="20"/>
      <c r="AE23" s="49"/>
      <c r="AF23" s="63"/>
      <c r="AG23" s="64"/>
    </row>
    <row r="24" spans="1:33" ht="15.95" customHeight="1" x14ac:dyDescent="0.25">
      <c r="A24" s="316">
        <v>14</v>
      </c>
      <c r="B24" s="17" t="s">
        <v>325</v>
      </c>
      <c r="C24" s="316" t="s">
        <v>2</v>
      </c>
      <c r="D24" s="316">
        <v>1</v>
      </c>
      <c r="E24" s="316">
        <v>1</v>
      </c>
      <c r="F24" s="18">
        <v>162480</v>
      </c>
      <c r="G24" s="18">
        <v>0</v>
      </c>
      <c r="H24" s="316">
        <v>1</v>
      </c>
      <c r="I24" s="316">
        <v>1</v>
      </c>
      <c r="J24" s="316">
        <v>1</v>
      </c>
      <c r="K24" s="316" t="s">
        <v>2</v>
      </c>
      <c r="L24" s="316" t="s">
        <v>2</v>
      </c>
      <c r="M24" s="316" t="s">
        <v>2</v>
      </c>
      <c r="N24" s="18">
        <v>6600</v>
      </c>
      <c r="O24" s="18">
        <v>6840</v>
      </c>
      <c r="P24" s="18">
        <v>7080</v>
      </c>
      <c r="Q24" s="18">
        <f t="shared" si="0"/>
        <v>169080</v>
      </c>
      <c r="R24" s="18">
        <f t="shared" si="2"/>
        <v>175920</v>
      </c>
      <c r="S24" s="18">
        <f t="shared" si="2"/>
        <v>183000</v>
      </c>
      <c r="T24" s="48">
        <v>13540</v>
      </c>
      <c r="U24" s="20"/>
      <c r="V24" s="27"/>
      <c r="W24" s="49"/>
      <c r="X24" s="63"/>
      <c r="Y24" s="64"/>
      <c r="Z24" s="20"/>
      <c r="AA24" s="49"/>
      <c r="AB24" s="63"/>
      <c r="AC24" s="64"/>
      <c r="AD24" s="20"/>
      <c r="AE24" s="49"/>
      <c r="AF24" s="63"/>
      <c r="AG24" s="64"/>
    </row>
    <row r="25" spans="1:33" ht="15.95" customHeight="1" x14ac:dyDescent="0.25">
      <c r="A25" s="462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4"/>
      <c r="U25" s="20"/>
      <c r="V25" s="27"/>
      <c r="W25" s="49"/>
      <c r="X25" s="63"/>
      <c r="Y25" s="64"/>
      <c r="Z25" s="20"/>
      <c r="AA25" s="49"/>
      <c r="AB25" s="63"/>
      <c r="AC25" s="64"/>
      <c r="AD25" s="20"/>
      <c r="AE25" s="49"/>
      <c r="AF25" s="63"/>
      <c r="AG25" s="64"/>
    </row>
    <row r="26" spans="1:33" ht="15.95" customHeight="1" x14ac:dyDescent="0.25">
      <c r="A26" s="316">
        <v>15</v>
      </c>
      <c r="B26" s="17" t="s">
        <v>6</v>
      </c>
      <c r="C26" s="316" t="s">
        <v>2</v>
      </c>
      <c r="D26" s="316">
        <v>1</v>
      </c>
      <c r="E26" s="316">
        <v>1</v>
      </c>
      <c r="F26" s="18">
        <f>9000*12</f>
        <v>108000</v>
      </c>
      <c r="G26" s="18">
        <v>0</v>
      </c>
      <c r="H26" s="316">
        <v>1</v>
      </c>
      <c r="I26" s="316">
        <v>1</v>
      </c>
      <c r="J26" s="316">
        <v>1</v>
      </c>
      <c r="K26" s="316" t="s">
        <v>2</v>
      </c>
      <c r="L26" s="316" t="s">
        <v>2</v>
      </c>
      <c r="M26" s="316" t="s">
        <v>2</v>
      </c>
      <c r="N26" s="18">
        <v>0</v>
      </c>
      <c r="O26" s="18">
        <v>0</v>
      </c>
      <c r="P26" s="18">
        <v>0</v>
      </c>
      <c r="Q26" s="18">
        <f t="shared" si="0"/>
        <v>108000</v>
      </c>
      <c r="R26" s="18">
        <f t="shared" ref="R26:S26" si="9">Q26+O26</f>
        <v>108000</v>
      </c>
      <c r="S26" s="18">
        <f t="shared" si="9"/>
        <v>108000</v>
      </c>
      <c r="T26" s="48">
        <v>9000</v>
      </c>
      <c r="U26" s="1">
        <v>9000</v>
      </c>
    </row>
    <row r="27" spans="1:33" ht="15.95" customHeight="1" x14ac:dyDescent="0.25">
      <c r="A27" s="459" t="s">
        <v>16</v>
      </c>
      <c r="B27" s="460"/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1"/>
    </row>
    <row r="28" spans="1:33" ht="15.95" customHeight="1" x14ac:dyDescent="0.25">
      <c r="A28" s="316">
        <v>16</v>
      </c>
      <c r="B28" s="17" t="s">
        <v>231</v>
      </c>
      <c r="C28" s="316" t="s">
        <v>33</v>
      </c>
      <c r="D28" s="316">
        <v>1</v>
      </c>
      <c r="E28" s="316">
        <v>1</v>
      </c>
      <c r="F28" s="18">
        <v>531360</v>
      </c>
      <c r="G28" s="18">
        <f>3500*12</f>
        <v>42000</v>
      </c>
      <c r="H28" s="316">
        <v>1</v>
      </c>
      <c r="I28" s="316">
        <v>1</v>
      </c>
      <c r="J28" s="316">
        <v>1</v>
      </c>
      <c r="K28" s="316" t="s">
        <v>2</v>
      </c>
      <c r="L28" s="316" t="s">
        <v>2</v>
      </c>
      <c r="M28" s="316" t="s">
        <v>2</v>
      </c>
      <c r="N28" s="18">
        <v>17520</v>
      </c>
      <c r="O28" s="18">
        <v>18000</v>
      </c>
      <c r="P28" s="18">
        <v>18000</v>
      </c>
      <c r="Q28" s="18">
        <f t="shared" si="0"/>
        <v>590880</v>
      </c>
      <c r="R28" s="18">
        <f t="shared" ref="R28:S32" si="10">Q28+O28</f>
        <v>608880</v>
      </c>
      <c r="S28" s="18">
        <f t="shared" si="10"/>
        <v>626880</v>
      </c>
      <c r="T28" s="48">
        <v>44280</v>
      </c>
      <c r="U28" s="58">
        <v>31880</v>
      </c>
      <c r="V28" s="54">
        <v>33000</v>
      </c>
      <c r="W28" s="51">
        <f>+V28-U28</f>
        <v>1120</v>
      </c>
      <c r="X28" s="52">
        <v>12</v>
      </c>
      <c r="Y28" s="55">
        <f>+X28*W28</f>
        <v>13440</v>
      </c>
      <c r="Z28" s="54">
        <v>34110</v>
      </c>
      <c r="AA28" s="51">
        <f>+Z28-V28</f>
        <v>1110</v>
      </c>
      <c r="AB28" s="52">
        <v>12</v>
      </c>
      <c r="AC28" s="55">
        <f>+AB28*AA28</f>
        <v>13320</v>
      </c>
      <c r="AD28" s="54">
        <v>35220</v>
      </c>
      <c r="AE28" s="51">
        <f>+AD28-Z28</f>
        <v>1110</v>
      </c>
      <c r="AF28" s="52">
        <v>12</v>
      </c>
      <c r="AG28" s="55">
        <f>+AF28*AE28</f>
        <v>13320</v>
      </c>
    </row>
    <row r="29" spans="1:33" ht="15.95" customHeight="1" x14ac:dyDescent="0.25">
      <c r="A29" s="316">
        <v>17</v>
      </c>
      <c r="B29" s="17" t="s">
        <v>40</v>
      </c>
      <c r="C29" s="316" t="s">
        <v>342</v>
      </c>
      <c r="D29" s="316">
        <v>1</v>
      </c>
      <c r="E29" s="316">
        <v>1</v>
      </c>
      <c r="F29" s="18">
        <v>362640</v>
      </c>
      <c r="G29" s="18">
        <v>0</v>
      </c>
      <c r="H29" s="316">
        <v>1</v>
      </c>
      <c r="I29" s="316">
        <v>1</v>
      </c>
      <c r="J29" s="316">
        <v>1</v>
      </c>
      <c r="K29" s="316" t="s">
        <v>2</v>
      </c>
      <c r="L29" s="313" t="s">
        <v>2</v>
      </c>
      <c r="M29" s="313" t="s">
        <v>2</v>
      </c>
      <c r="N29" s="18">
        <v>13680</v>
      </c>
      <c r="O29" s="18">
        <v>13320</v>
      </c>
      <c r="P29" s="18">
        <v>13320</v>
      </c>
      <c r="Q29" s="18">
        <f t="shared" si="0"/>
        <v>376320</v>
      </c>
      <c r="R29" s="18">
        <f t="shared" si="10"/>
        <v>389640</v>
      </c>
      <c r="S29" s="18">
        <f t="shared" si="10"/>
        <v>402960</v>
      </c>
      <c r="T29" s="48">
        <v>30220</v>
      </c>
      <c r="U29" s="58">
        <v>21140</v>
      </c>
      <c r="V29" s="54">
        <v>21880</v>
      </c>
      <c r="W29" s="51">
        <f>+V29-U29</f>
        <v>740</v>
      </c>
      <c r="X29" s="52">
        <v>12</v>
      </c>
      <c r="Y29" s="55">
        <f>+X29*W29</f>
        <v>8880</v>
      </c>
      <c r="Z29" s="54">
        <v>22600</v>
      </c>
      <c r="AA29" s="51">
        <f>+Z29-V29</f>
        <v>720</v>
      </c>
      <c r="AB29" s="52">
        <v>12</v>
      </c>
      <c r="AC29" s="55">
        <f>+AB29*AA29</f>
        <v>8640</v>
      </c>
      <c r="AD29" s="54">
        <v>23340</v>
      </c>
      <c r="AE29" s="51">
        <f>+AD29-Z29</f>
        <v>740</v>
      </c>
      <c r="AF29" s="52">
        <v>12</v>
      </c>
      <c r="AG29" s="55">
        <f>+AF29*AE29</f>
        <v>8880</v>
      </c>
    </row>
    <row r="30" spans="1:33" ht="15.95" customHeight="1" x14ac:dyDescent="0.25">
      <c r="A30" s="316">
        <v>18</v>
      </c>
      <c r="B30" s="17" t="s">
        <v>182</v>
      </c>
      <c r="C30" s="316" t="s">
        <v>343</v>
      </c>
      <c r="D30" s="316">
        <v>1</v>
      </c>
      <c r="E30" s="316">
        <v>1</v>
      </c>
      <c r="F30" s="18">
        <v>284520</v>
      </c>
      <c r="G30" s="18">
        <v>0</v>
      </c>
      <c r="H30" s="316">
        <v>1</v>
      </c>
      <c r="I30" s="316">
        <v>1</v>
      </c>
      <c r="J30" s="316">
        <v>1</v>
      </c>
      <c r="K30" s="316" t="s">
        <v>42</v>
      </c>
      <c r="L30" s="313" t="s">
        <v>2</v>
      </c>
      <c r="M30" s="313" t="s">
        <v>2</v>
      </c>
      <c r="N30" s="18">
        <v>9240</v>
      </c>
      <c r="O30" s="18">
        <v>9480</v>
      </c>
      <c r="P30" s="18">
        <v>9720</v>
      </c>
      <c r="Q30" s="18">
        <f t="shared" si="0"/>
        <v>293760</v>
      </c>
      <c r="R30" s="18">
        <f t="shared" si="10"/>
        <v>303240</v>
      </c>
      <c r="S30" s="18">
        <f t="shared" si="10"/>
        <v>312960</v>
      </c>
      <c r="T30" s="18">
        <v>23710</v>
      </c>
      <c r="U30" s="58"/>
      <c r="V30" s="54"/>
      <c r="W30" s="51"/>
      <c r="X30" s="52"/>
      <c r="Y30" s="55"/>
      <c r="Z30" s="54"/>
      <c r="AA30" s="51"/>
      <c r="AB30" s="52"/>
      <c r="AC30" s="55"/>
      <c r="AD30" s="54"/>
      <c r="AE30" s="51"/>
      <c r="AF30" s="52"/>
      <c r="AG30" s="55"/>
    </row>
    <row r="31" spans="1:33" ht="15.95" customHeight="1" x14ac:dyDescent="0.25">
      <c r="A31" s="370">
        <v>19</v>
      </c>
      <c r="B31" s="371" t="s">
        <v>41</v>
      </c>
      <c r="C31" s="372" t="s">
        <v>241</v>
      </c>
      <c r="D31" s="370">
        <v>1</v>
      </c>
      <c r="E31" s="370">
        <v>0</v>
      </c>
      <c r="F31" s="373">
        <v>297900</v>
      </c>
      <c r="G31" s="373">
        <v>0</v>
      </c>
      <c r="H31" s="370">
        <v>1</v>
      </c>
      <c r="I31" s="370">
        <v>1</v>
      </c>
      <c r="J31" s="370">
        <v>1</v>
      </c>
      <c r="K31" s="370" t="s">
        <v>2</v>
      </c>
      <c r="L31" s="370" t="s">
        <v>2</v>
      </c>
      <c r="M31" s="370" t="s">
        <v>2</v>
      </c>
      <c r="N31" s="373">
        <v>9720</v>
      </c>
      <c r="O31" s="373">
        <v>9720</v>
      </c>
      <c r="P31" s="373">
        <v>9720</v>
      </c>
      <c r="Q31" s="373">
        <f t="shared" si="0"/>
        <v>307620</v>
      </c>
      <c r="R31" s="373">
        <f t="shared" si="10"/>
        <v>317340</v>
      </c>
      <c r="S31" s="373">
        <f t="shared" si="10"/>
        <v>327060</v>
      </c>
      <c r="T31" s="374" t="s">
        <v>62</v>
      </c>
      <c r="U31" s="58">
        <v>15800</v>
      </c>
      <c r="V31" s="54">
        <v>16570</v>
      </c>
      <c r="W31" s="51">
        <f>+V31-U31</f>
        <v>770</v>
      </c>
      <c r="X31" s="52">
        <v>12</v>
      </c>
      <c r="Y31" s="55">
        <f>+X31*W31</f>
        <v>9240</v>
      </c>
      <c r="Z31" s="54">
        <v>17310</v>
      </c>
      <c r="AA31" s="51">
        <f>+Z31-V31</f>
        <v>740</v>
      </c>
      <c r="AB31" s="52">
        <v>12</v>
      </c>
      <c r="AC31" s="55">
        <f>+AB31*AA31</f>
        <v>8880</v>
      </c>
      <c r="AD31" s="54">
        <v>18060</v>
      </c>
      <c r="AE31" s="51">
        <f>+AD31-Z31</f>
        <v>750</v>
      </c>
      <c r="AF31" s="52">
        <v>12</v>
      </c>
      <c r="AG31" s="55">
        <f>+AF31*AE31</f>
        <v>9000</v>
      </c>
    </row>
    <row r="32" spans="1:33" ht="15.95" customHeight="1" x14ac:dyDescent="0.25">
      <c r="A32" s="316">
        <v>20</v>
      </c>
      <c r="B32" s="21" t="s">
        <v>43</v>
      </c>
      <c r="C32" s="22" t="s">
        <v>345</v>
      </c>
      <c r="D32" s="23">
        <v>1</v>
      </c>
      <c r="E32" s="23">
        <v>1</v>
      </c>
      <c r="F32" s="18">
        <v>194280</v>
      </c>
      <c r="G32" s="18">
        <v>0</v>
      </c>
      <c r="H32" s="23">
        <v>1</v>
      </c>
      <c r="I32" s="23">
        <v>1</v>
      </c>
      <c r="J32" s="23">
        <v>1</v>
      </c>
      <c r="K32" s="316" t="s">
        <v>2</v>
      </c>
      <c r="L32" s="23" t="s">
        <v>2</v>
      </c>
      <c r="M32" s="23" t="s">
        <v>2</v>
      </c>
      <c r="N32" s="18">
        <v>8760</v>
      </c>
      <c r="O32" s="24">
        <v>9240</v>
      </c>
      <c r="P32" s="24">
        <v>9000</v>
      </c>
      <c r="Q32" s="18">
        <f t="shared" si="0"/>
        <v>203040</v>
      </c>
      <c r="R32" s="18">
        <f t="shared" si="10"/>
        <v>212280</v>
      </c>
      <c r="S32" s="18">
        <f t="shared" si="10"/>
        <v>221280</v>
      </c>
      <c r="T32" s="48">
        <v>16190</v>
      </c>
    </row>
    <row r="33" spans="1:33" ht="15.95" customHeight="1" x14ac:dyDescent="0.25">
      <c r="A33" s="462" t="s">
        <v>3</v>
      </c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4"/>
    </row>
    <row r="34" spans="1:33" ht="15.95" customHeight="1" x14ac:dyDescent="0.25">
      <c r="A34" s="316">
        <v>21</v>
      </c>
      <c r="B34" s="135" t="s">
        <v>187</v>
      </c>
      <c r="C34" s="316" t="s">
        <v>2</v>
      </c>
      <c r="D34" s="316">
        <v>1</v>
      </c>
      <c r="E34" s="316">
        <v>1</v>
      </c>
      <c r="F34" s="139">
        <v>147240</v>
      </c>
      <c r="G34" s="316">
        <v>0</v>
      </c>
      <c r="H34" s="316">
        <v>1</v>
      </c>
      <c r="I34" s="316">
        <v>1</v>
      </c>
      <c r="J34" s="316">
        <v>1</v>
      </c>
      <c r="K34" s="316" t="s">
        <v>2</v>
      </c>
      <c r="L34" s="316" t="s">
        <v>2</v>
      </c>
      <c r="M34" s="316" t="s">
        <v>2</v>
      </c>
      <c r="N34" s="139">
        <v>6000</v>
      </c>
      <c r="O34" s="139">
        <v>6240</v>
      </c>
      <c r="P34" s="139">
        <v>6480</v>
      </c>
      <c r="Q34" s="18">
        <f t="shared" si="0"/>
        <v>153240</v>
      </c>
      <c r="R34" s="18">
        <f t="shared" ref="R34:S35" si="11">Q34+O34</f>
        <v>159480</v>
      </c>
      <c r="S34" s="18">
        <f t="shared" si="11"/>
        <v>165960</v>
      </c>
      <c r="T34" s="18">
        <v>12270</v>
      </c>
    </row>
    <row r="35" spans="1:33" ht="15.95" customHeight="1" x14ac:dyDescent="0.25">
      <c r="A35" s="357">
        <v>22</v>
      </c>
      <c r="B35" s="21" t="s">
        <v>186</v>
      </c>
      <c r="C35" s="357" t="s">
        <v>2</v>
      </c>
      <c r="D35" s="357">
        <v>1</v>
      </c>
      <c r="E35" s="357">
        <v>1</v>
      </c>
      <c r="F35" s="18">
        <v>151560</v>
      </c>
      <c r="G35" s="18">
        <v>0</v>
      </c>
      <c r="H35" s="357">
        <v>1</v>
      </c>
      <c r="I35" s="357">
        <v>1</v>
      </c>
      <c r="J35" s="357">
        <v>1</v>
      </c>
      <c r="K35" s="357" t="s">
        <v>2</v>
      </c>
      <c r="L35" s="357" t="s">
        <v>2</v>
      </c>
      <c r="M35" s="357" t="s">
        <v>2</v>
      </c>
      <c r="N35" s="18">
        <v>6120</v>
      </c>
      <c r="O35" s="18">
        <v>6360</v>
      </c>
      <c r="P35" s="18">
        <v>6600</v>
      </c>
      <c r="Q35" s="18">
        <f t="shared" si="0"/>
        <v>157680</v>
      </c>
      <c r="R35" s="18">
        <f t="shared" si="11"/>
        <v>164040</v>
      </c>
      <c r="S35" s="18">
        <f t="shared" si="11"/>
        <v>170640</v>
      </c>
      <c r="T35" s="48">
        <v>12630</v>
      </c>
      <c r="U35" s="20">
        <v>9730</v>
      </c>
      <c r="V35" s="27">
        <v>0.04</v>
      </c>
      <c r="W35" s="49">
        <f>+V35*U35</f>
        <v>389.2</v>
      </c>
      <c r="X35" s="63">
        <v>390</v>
      </c>
      <c r="Y35" s="64">
        <f>+X35*12</f>
        <v>4680</v>
      </c>
      <c r="Z35" s="20">
        <f>+X35+U35</f>
        <v>10120</v>
      </c>
      <c r="AA35" s="49">
        <f>+Z35*V35</f>
        <v>404.8</v>
      </c>
      <c r="AB35" s="63">
        <v>410</v>
      </c>
      <c r="AC35" s="64">
        <f>+AB35*12</f>
        <v>4920</v>
      </c>
      <c r="AD35" s="20">
        <f>+Z35+AB35</f>
        <v>10530</v>
      </c>
      <c r="AE35" s="49">
        <f>+AD35*V35</f>
        <v>421.2</v>
      </c>
      <c r="AF35" s="63">
        <v>430</v>
      </c>
      <c r="AG35" s="64">
        <f>+AF35*12</f>
        <v>5160</v>
      </c>
    </row>
    <row r="36" spans="1:33" ht="15.95" customHeight="1" x14ac:dyDescent="0.25">
      <c r="A36" s="356"/>
      <c r="B36" s="172"/>
      <c r="C36" s="356"/>
      <c r="D36" s="356"/>
      <c r="E36" s="356"/>
      <c r="F36" s="110"/>
      <c r="G36" s="110"/>
      <c r="H36" s="356"/>
      <c r="I36" s="356"/>
      <c r="J36" s="356"/>
      <c r="K36" s="356"/>
      <c r="L36" s="356"/>
      <c r="M36" s="356"/>
      <c r="N36" s="110"/>
      <c r="O36" s="110"/>
      <c r="P36" s="110"/>
      <c r="Q36" s="110"/>
      <c r="R36" s="110"/>
      <c r="S36" s="110"/>
      <c r="T36" s="270"/>
      <c r="U36" s="20"/>
      <c r="V36" s="27"/>
      <c r="W36" s="49"/>
      <c r="X36" s="63"/>
      <c r="Y36" s="64"/>
      <c r="Z36" s="20"/>
      <c r="AA36" s="49"/>
      <c r="AB36" s="63"/>
      <c r="AC36" s="64"/>
      <c r="AD36" s="20"/>
      <c r="AE36" s="49"/>
      <c r="AF36" s="63"/>
      <c r="AG36" s="64"/>
    </row>
    <row r="37" spans="1:33" ht="15.95" customHeight="1" x14ac:dyDescent="0.25">
      <c r="A37" s="356"/>
      <c r="B37" s="172"/>
      <c r="C37" s="356"/>
      <c r="D37" s="356"/>
      <c r="E37" s="356"/>
      <c r="F37" s="110"/>
      <c r="G37" s="110"/>
      <c r="H37" s="356"/>
      <c r="I37" s="356"/>
      <c r="J37" s="356"/>
      <c r="K37" s="356"/>
      <c r="L37" s="356"/>
      <c r="M37" s="356"/>
      <c r="N37" s="110"/>
      <c r="O37" s="110"/>
      <c r="P37" s="110"/>
      <c r="Q37" s="110"/>
      <c r="R37" s="110"/>
      <c r="S37" s="110"/>
      <c r="T37" s="270"/>
      <c r="U37" s="20"/>
      <c r="V37" s="27"/>
      <c r="W37" s="49"/>
      <c r="X37" s="63"/>
      <c r="Y37" s="64"/>
      <c r="Z37" s="20"/>
      <c r="AA37" s="49"/>
      <c r="AB37" s="63"/>
      <c r="AC37" s="64"/>
      <c r="AD37" s="20"/>
      <c r="AE37" s="49"/>
      <c r="AF37" s="63"/>
      <c r="AG37" s="64"/>
    </row>
    <row r="38" spans="1:33" ht="21.75" customHeight="1" x14ac:dyDescent="0.25">
      <c r="A38" s="487">
        <v>34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376"/>
      <c r="V38" s="27"/>
      <c r="W38" s="49"/>
      <c r="X38" s="63"/>
      <c r="Y38" s="64"/>
      <c r="Z38" s="20"/>
      <c r="AA38" s="49"/>
      <c r="AB38" s="63"/>
      <c r="AC38" s="64"/>
      <c r="AD38" s="20"/>
      <c r="AE38" s="49"/>
      <c r="AF38" s="63"/>
      <c r="AG38" s="64"/>
    </row>
    <row r="39" spans="1:33" ht="11.1" customHeight="1" x14ac:dyDescent="0.25">
      <c r="A39" s="474" t="s">
        <v>24</v>
      </c>
      <c r="B39" s="471" t="s">
        <v>25</v>
      </c>
      <c r="C39" s="471" t="s">
        <v>26</v>
      </c>
      <c r="D39" s="471" t="s">
        <v>52</v>
      </c>
      <c r="E39" s="474" t="s">
        <v>27</v>
      </c>
      <c r="F39" s="475"/>
      <c r="G39" s="476"/>
      <c r="H39" s="473" t="s">
        <v>64</v>
      </c>
      <c r="I39" s="473"/>
      <c r="J39" s="473"/>
      <c r="K39" s="474" t="s">
        <v>57</v>
      </c>
      <c r="L39" s="475"/>
      <c r="M39" s="476"/>
      <c r="N39" s="474" t="s">
        <v>28</v>
      </c>
      <c r="O39" s="475"/>
      <c r="P39" s="476"/>
      <c r="Q39" s="474" t="s">
        <v>196</v>
      </c>
      <c r="R39" s="475"/>
      <c r="S39" s="476"/>
      <c r="T39" s="473" t="s">
        <v>1</v>
      </c>
    </row>
    <row r="40" spans="1:33" ht="13.15" customHeight="1" x14ac:dyDescent="0.25">
      <c r="A40" s="477"/>
      <c r="B40" s="483"/>
      <c r="C40" s="483"/>
      <c r="D40" s="483"/>
      <c r="E40" s="477"/>
      <c r="F40" s="478"/>
      <c r="G40" s="479"/>
      <c r="H40" s="473"/>
      <c r="I40" s="473"/>
      <c r="J40" s="473"/>
      <c r="K40" s="477"/>
      <c r="L40" s="478"/>
      <c r="M40" s="479"/>
      <c r="N40" s="477"/>
      <c r="O40" s="478"/>
      <c r="P40" s="479"/>
      <c r="Q40" s="477"/>
      <c r="R40" s="478"/>
      <c r="S40" s="479"/>
      <c r="T40" s="473"/>
    </row>
    <row r="41" spans="1:33" ht="39.75" customHeight="1" x14ac:dyDescent="0.25">
      <c r="A41" s="477"/>
      <c r="B41" s="483"/>
      <c r="C41" s="483"/>
      <c r="D41" s="483"/>
      <c r="E41" s="480"/>
      <c r="F41" s="481"/>
      <c r="G41" s="482"/>
      <c r="H41" s="473"/>
      <c r="I41" s="473"/>
      <c r="J41" s="473"/>
      <c r="K41" s="480"/>
      <c r="L41" s="481"/>
      <c r="M41" s="482"/>
      <c r="N41" s="480"/>
      <c r="O41" s="481"/>
      <c r="P41" s="482"/>
      <c r="Q41" s="480"/>
      <c r="R41" s="481"/>
      <c r="S41" s="482"/>
      <c r="T41" s="473"/>
    </row>
    <row r="42" spans="1:33" ht="18.75" customHeight="1" thickBot="1" x14ac:dyDescent="0.3">
      <c r="A42" s="477"/>
      <c r="B42" s="483"/>
      <c r="C42" s="483"/>
      <c r="D42" s="483"/>
      <c r="E42" s="484" t="s">
        <v>53</v>
      </c>
      <c r="F42" s="471" t="s">
        <v>29</v>
      </c>
      <c r="G42" s="471" t="s">
        <v>195</v>
      </c>
      <c r="H42" s="471">
        <v>2567</v>
      </c>
      <c r="I42" s="471">
        <v>2568</v>
      </c>
      <c r="J42" s="471">
        <v>2569</v>
      </c>
      <c r="K42" s="471">
        <v>2567</v>
      </c>
      <c r="L42" s="471">
        <v>2568</v>
      </c>
      <c r="M42" s="471">
        <v>2569</v>
      </c>
      <c r="N42" s="471">
        <v>2567</v>
      </c>
      <c r="O42" s="471">
        <v>2568</v>
      </c>
      <c r="P42" s="471">
        <v>2569</v>
      </c>
      <c r="Q42" s="471">
        <v>2567</v>
      </c>
      <c r="R42" s="471">
        <v>2568</v>
      </c>
      <c r="S42" s="471">
        <v>2569</v>
      </c>
      <c r="T42" s="473"/>
    </row>
    <row r="43" spans="1:33" ht="19.5" customHeight="1" x14ac:dyDescent="0.25">
      <c r="A43" s="480"/>
      <c r="B43" s="472"/>
      <c r="C43" s="472"/>
      <c r="D43" s="472"/>
      <c r="E43" s="485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3"/>
      <c r="U43" s="53"/>
      <c r="V43" s="468" t="s">
        <v>54</v>
      </c>
      <c r="W43" s="469"/>
      <c r="X43" s="469"/>
      <c r="Y43" s="470"/>
      <c r="Z43" s="465" t="s">
        <v>55</v>
      </c>
      <c r="AA43" s="466"/>
      <c r="AB43" s="466"/>
      <c r="AC43" s="467"/>
      <c r="AD43" s="465" t="s">
        <v>56</v>
      </c>
      <c r="AE43" s="466"/>
      <c r="AF43" s="466"/>
      <c r="AG43" s="467"/>
    </row>
    <row r="44" spans="1:33" ht="15.95" customHeight="1" x14ac:dyDescent="0.25">
      <c r="A44" s="459" t="s">
        <v>17</v>
      </c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1"/>
    </row>
    <row r="45" spans="1:33" ht="15.95" customHeight="1" x14ac:dyDescent="0.25">
      <c r="A45" s="316">
        <v>23</v>
      </c>
      <c r="B45" s="17" t="s">
        <v>44</v>
      </c>
      <c r="C45" s="316" t="s">
        <v>33</v>
      </c>
      <c r="D45" s="316">
        <v>1</v>
      </c>
      <c r="E45" s="316">
        <v>1</v>
      </c>
      <c r="F45" s="18">
        <v>498600</v>
      </c>
      <c r="G45" s="18">
        <f>3500*12</f>
        <v>42000</v>
      </c>
      <c r="H45" s="316">
        <v>1</v>
      </c>
      <c r="I45" s="316">
        <v>1</v>
      </c>
      <c r="J45" s="316">
        <v>1</v>
      </c>
      <c r="K45" s="316" t="s">
        <v>2</v>
      </c>
      <c r="L45" s="316" t="s">
        <v>2</v>
      </c>
      <c r="M45" s="316" t="s">
        <v>2</v>
      </c>
      <c r="N45" s="18">
        <v>16080</v>
      </c>
      <c r="O45" s="18">
        <v>16680</v>
      </c>
      <c r="P45" s="18">
        <v>17520</v>
      </c>
      <c r="Q45" s="18">
        <f>F45+G45+N45</f>
        <v>556680</v>
      </c>
      <c r="R45" s="18">
        <f>Q45+O45</f>
        <v>573360</v>
      </c>
      <c r="S45" s="18">
        <f>R45+P45</f>
        <v>590880</v>
      </c>
      <c r="T45" s="48">
        <v>41550</v>
      </c>
      <c r="U45" s="58">
        <v>30220</v>
      </c>
      <c r="V45" s="54">
        <v>31340</v>
      </c>
      <c r="W45" s="51">
        <f>+V45-U45</f>
        <v>1120</v>
      </c>
      <c r="X45" s="52">
        <v>12</v>
      </c>
      <c r="Y45" s="55">
        <f>+X45*W45</f>
        <v>13440</v>
      </c>
      <c r="Z45" s="54">
        <v>32450</v>
      </c>
      <c r="AA45" s="51">
        <f>+Z45-V45</f>
        <v>1110</v>
      </c>
      <c r="AB45" s="52">
        <v>12</v>
      </c>
      <c r="AC45" s="55">
        <f>+AB45*AA45</f>
        <v>13320</v>
      </c>
      <c r="AD45" s="54">
        <v>33560</v>
      </c>
      <c r="AE45" s="51">
        <f>+AD45-Z45</f>
        <v>1110</v>
      </c>
      <c r="AF45" s="52">
        <v>12</v>
      </c>
      <c r="AG45" s="55">
        <f>+AF45*AE45</f>
        <v>13320</v>
      </c>
    </row>
    <row r="46" spans="1:33" ht="15.95" customHeight="1" x14ac:dyDescent="0.25">
      <c r="A46" s="317">
        <v>24</v>
      </c>
      <c r="B46" s="318" t="s">
        <v>238</v>
      </c>
      <c r="C46" s="317" t="s">
        <v>239</v>
      </c>
      <c r="D46" s="317">
        <v>1</v>
      </c>
      <c r="E46" s="317">
        <v>0</v>
      </c>
      <c r="F46" s="319">
        <v>0</v>
      </c>
      <c r="G46" s="319">
        <v>0</v>
      </c>
      <c r="H46" s="317">
        <v>1</v>
      </c>
      <c r="I46" s="317">
        <v>1</v>
      </c>
      <c r="J46" s="317">
        <v>1</v>
      </c>
      <c r="K46" s="343" t="s">
        <v>237</v>
      </c>
      <c r="L46" s="351" t="s">
        <v>2</v>
      </c>
      <c r="M46" s="351" t="s">
        <v>2</v>
      </c>
      <c r="N46" s="326">
        <v>335320</v>
      </c>
      <c r="O46" s="319">
        <v>12000</v>
      </c>
      <c r="P46" s="319">
        <v>12000</v>
      </c>
      <c r="Q46" s="319">
        <f>+N46</f>
        <v>335320</v>
      </c>
      <c r="R46" s="319">
        <f>+Q46+O46</f>
        <v>347320</v>
      </c>
      <c r="S46" s="319">
        <f>+R46+P46</f>
        <v>359320</v>
      </c>
      <c r="T46" s="399" t="s">
        <v>229</v>
      </c>
      <c r="U46" s="259"/>
      <c r="V46" s="260"/>
      <c r="W46" s="261"/>
      <c r="X46" s="262"/>
      <c r="Y46" s="263"/>
      <c r="Z46" s="260"/>
      <c r="AA46" s="261"/>
      <c r="AB46" s="262"/>
      <c r="AC46" s="263"/>
      <c r="AD46" s="260"/>
      <c r="AE46" s="261"/>
      <c r="AF46" s="262"/>
      <c r="AG46" s="263"/>
    </row>
    <row r="47" spans="1:33" ht="15.95" customHeight="1" x14ac:dyDescent="0.25">
      <c r="A47" s="316">
        <v>25</v>
      </c>
      <c r="B47" s="21" t="s">
        <v>45</v>
      </c>
      <c r="C47" s="22" t="s">
        <v>346</v>
      </c>
      <c r="D47" s="23">
        <v>1</v>
      </c>
      <c r="E47" s="23">
        <v>1</v>
      </c>
      <c r="F47" s="18">
        <v>194280</v>
      </c>
      <c r="G47" s="18">
        <v>0</v>
      </c>
      <c r="H47" s="23">
        <v>1</v>
      </c>
      <c r="I47" s="23">
        <v>1</v>
      </c>
      <c r="J47" s="23">
        <v>1</v>
      </c>
      <c r="K47" s="316" t="s">
        <v>2</v>
      </c>
      <c r="L47" s="23" t="s">
        <v>2</v>
      </c>
      <c r="M47" s="23" t="s">
        <v>2</v>
      </c>
      <c r="N47" s="18">
        <v>8760</v>
      </c>
      <c r="O47" s="24">
        <v>9240</v>
      </c>
      <c r="P47" s="24">
        <v>9000</v>
      </c>
      <c r="Q47" s="18">
        <f t="shared" ref="Q47:Q62" si="12">F47+G47+N47</f>
        <v>203040</v>
      </c>
      <c r="R47" s="18">
        <f t="shared" ref="R47:S47" si="13">Q47+O47</f>
        <v>212280</v>
      </c>
      <c r="S47" s="18">
        <f t="shared" si="13"/>
        <v>221280</v>
      </c>
      <c r="T47" s="48">
        <v>16190</v>
      </c>
      <c r="U47" s="58">
        <v>24970</v>
      </c>
      <c r="V47" s="54">
        <v>25970</v>
      </c>
      <c r="W47" s="51">
        <f>+V47-U47</f>
        <v>1000</v>
      </c>
      <c r="X47" s="52">
        <v>12</v>
      </c>
      <c r="Y47" s="55">
        <f>+X47*W47</f>
        <v>12000</v>
      </c>
      <c r="Z47" s="54">
        <v>26980</v>
      </c>
      <c r="AA47" s="51">
        <f>+Z47-V47</f>
        <v>1010</v>
      </c>
      <c r="AB47" s="52">
        <v>12</v>
      </c>
      <c r="AC47" s="55">
        <f>+AB47*AA47</f>
        <v>12120</v>
      </c>
      <c r="AD47" s="54">
        <v>28030</v>
      </c>
      <c r="AE47" s="51">
        <f>+AD47-Z47</f>
        <v>1050</v>
      </c>
      <c r="AF47" s="52">
        <v>12</v>
      </c>
      <c r="AG47" s="55">
        <f>+AF47*AE47</f>
        <v>12600</v>
      </c>
    </row>
    <row r="48" spans="1:33" ht="15.95" customHeight="1" x14ac:dyDescent="0.25">
      <c r="A48" s="462" t="s">
        <v>3</v>
      </c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4"/>
      <c r="T48" s="15"/>
      <c r="U48" s="259"/>
      <c r="V48" s="260"/>
      <c r="W48" s="261"/>
      <c r="X48" s="262"/>
      <c r="Y48" s="263"/>
      <c r="Z48" s="260"/>
      <c r="AA48" s="261"/>
      <c r="AB48" s="262"/>
      <c r="AC48" s="263"/>
      <c r="AD48" s="260"/>
      <c r="AE48" s="261"/>
      <c r="AF48" s="262"/>
      <c r="AG48" s="263"/>
    </row>
    <row r="49" spans="1:33" ht="15.95" customHeight="1" x14ac:dyDescent="0.25">
      <c r="A49" s="316">
        <v>26</v>
      </c>
      <c r="B49" s="17" t="s">
        <v>188</v>
      </c>
      <c r="C49" s="316" t="s">
        <v>2</v>
      </c>
      <c r="D49" s="316">
        <v>1</v>
      </c>
      <c r="E49" s="316">
        <v>1</v>
      </c>
      <c r="F49" s="18">
        <f>11500*12</f>
        <v>138000</v>
      </c>
      <c r="G49" s="18">
        <v>0</v>
      </c>
      <c r="H49" s="316">
        <v>1</v>
      </c>
      <c r="I49" s="316">
        <v>1</v>
      </c>
      <c r="J49" s="316">
        <v>1</v>
      </c>
      <c r="K49" s="316" t="s">
        <v>2</v>
      </c>
      <c r="L49" s="316" t="s">
        <v>2</v>
      </c>
      <c r="M49" s="316" t="s">
        <v>2</v>
      </c>
      <c r="N49" s="139">
        <v>5520</v>
      </c>
      <c r="O49" s="139">
        <v>5760</v>
      </c>
      <c r="P49" s="139">
        <v>6000</v>
      </c>
      <c r="Q49" s="18">
        <f t="shared" si="12"/>
        <v>143520</v>
      </c>
      <c r="R49" s="18">
        <f t="shared" ref="R49:S49" si="14">Q49+O49</f>
        <v>149280</v>
      </c>
      <c r="S49" s="18">
        <f t="shared" si="14"/>
        <v>155280</v>
      </c>
      <c r="T49" s="48">
        <v>11500</v>
      </c>
      <c r="U49" s="259"/>
      <c r="V49" s="260"/>
      <c r="W49" s="261"/>
      <c r="X49" s="262"/>
      <c r="Y49" s="263"/>
      <c r="Z49" s="260"/>
      <c r="AA49" s="261"/>
      <c r="AB49" s="262"/>
      <c r="AC49" s="263"/>
      <c r="AD49" s="260"/>
      <c r="AE49" s="261"/>
      <c r="AF49" s="262"/>
      <c r="AG49" s="263"/>
    </row>
    <row r="50" spans="1:33" ht="15.95" customHeight="1" x14ac:dyDescent="0.25">
      <c r="A50" s="316">
        <v>27</v>
      </c>
      <c r="B50" s="17" t="s">
        <v>189</v>
      </c>
      <c r="C50" s="316" t="s">
        <v>2</v>
      </c>
      <c r="D50" s="316">
        <v>1</v>
      </c>
      <c r="E50" s="316">
        <v>1</v>
      </c>
      <c r="F50" s="18">
        <v>147240</v>
      </c>
      <c r="G50" s="18">
        <v>0</v>
      </c>
      <c r="H50" s="316">
        <v>1</v>
      </c>
      <c r="I50" s="316">
        <v>1</v>
      </c>
      <c r="J50" s="316">
        <v>1</v>
      </c>
      <c r="K50" s="316" t="s">
        <v>2</v>
      </c>
      <c r="L50" s="316" t="s">
        <v>2</v>
      </c>
      <c r="M50" s="316" t="s">
        <v>2</v>
      </c>
      <c r="N50" s="139">
        <v>6000</v>
      </c>
      <c r="O50" s="139">
        <v>6240</v>
      </c>
      <c r="P50" s="139">
        <v>6480</v>
      </c>
      <c r="Q50" s="18">
        <f t="shared" ref="Q50" si="15">F50+G50+N50</f>
        <v>153240</v>
      </c>
      <c r="R50" s="18">
        <f t="shared" ref="R50" si="16">Q50+O50</f>
        <v>159480</v>
      </c>
      <c r="S50" s="18">
        <f t="shared" ref="S50" si="17">R50+P50</f>
        <v>165960</v>
      </c>
      <c r="T50" s="48">
        <v>12270</v>
      </c>
    </row>
    <row r="51" spans="1:33" customFormat="1" ht="15.95" customHeight="1" x14ac:dyDescent="0.2">
      <c r="A51" s="459" t="s">
        <v>63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1"/>
    </row>
    <row r="52" spans="1:33" ht="29.25" customHeight="1" x14ac:dyDescent="0.25">
      <c r="A52" s="312">
        <v>28</v>
      </c>
      <c r="B52" s="65" t="s">
        <v>326</v>
      </c>
      <c r="C52" s="316" t="s">
        <v>33</v>
      </c>
      <c r="D52" s="316">
        <v>1</v>
      </c>
      <c r="E52" s="316">
        <v>0</v>
      </c>
      <c r="F52" s="18">
        <v>393599</v>
      </c>
      <c r="G52" s="18">
        <f>3500*12</f>
        <v>42000</v>
      </c>
      <c r="H52" s="316">
        <v>1</v>
      </c>
      <c r="I52" s="316">
        <v>1</v>
      </c>
      <c r="J52" s="316">
        <v>1</v>
      </c>
      <c r="K52" s="316" t="s">
        <v>2</v>
      </c>
      <c r="L52" s="316" t="s">
        <v>2</v>
      </c>
      <c r="M52" s="316" t="s">
        <v>2</v>
      </c>
      <c r="N52" s="18">
        <v>13620</v>
      </c>
      <c r="O52" s="18">
        <v>13620</v>
      </c>
      <c r="P52" s="18">
        <v>13620</v>
      </c>
      <c r="Q52" s="18">
        <f t="shared" si="12"/>
        <v>449219</v>
      </c>
      <c r="R52" s="18">
        <f t="shared" ref="R52:S53" si="18">Q52+O52</f>
        <v>462839</v>
      </c>
      <c r="S52" s="18">
        <f t="shared" si="18"/>
        <v>476459</v>
      </c>
      <c r="T52" s="18" t="s">
        <v>62</v>
      </c>
    </row>
    <row r="53" spans="1:33" ht="15.95" customHeight="1" x14ac:dyDescent="0.25">
      <c r="A53" s="316">
        <v>29</v>
      </c>
      <c r="B53" s="65" t="s">
        <v>212</v>
      </c>
      <c r="C53" s="316" t="s">
        <v>343</v>
      </c>
      <c r="D53" s="316">
        <v>1</v>
      </c>
      <c r="E53" s="316">
        <v>1</v>
      </c>
      <c r="F53" s="18">
        <v>253680</v>
      </c>
      <c r="G53" s="18">
        <v>0</v>
      </c>
      <c r="H53" s="316">
        <v>1</v>
      </c>
      <c r="I53" s="316">
        <v>1</v>
      </c>
      <c r="J53" s="316">
        <v>1</v>
      </c>
      <c r="K53" s="316" t="s">
        <v>2</v>
      </c>
      <c r="L53" s="316" t="s">
        <v>2</v>
      </c>
      <c r="M53" s="316" t="s">
        <v>2</v>
      </c>
      <c r="N53" s="18">
        <v>8880</v>
      </c>
      <c r="O53" s="18">
        <v>8640</v>
      </c>
      <c r="P53" s="18">
        <v>8880</v>
      </c>
      <c r="Q53" s="18">
        <f t="shared" si="12"/>
        <v>262560</v>
      </c>
      <c r="R53" s="18">
        <f t="shared" si="18"/>
        <v>271200</v>
      </c>
      <c r="S53" s="18">
        <f t="shared" si="18"/>
        <v>280080</v>
      </c>
      <c r="T53" s="18">
        <v>21140</v>
      </c>
    </row>
    <row r="54" spans="1:33" ht="15.95" customHeight="1" x14ac:dyDescent="0.25">
      <c r="A54" s="462" t="s">
        <v>3</v>
      </c>
      <c r="B54" s="463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4"/>
      <c r="U54" s="20">
        <v>11140</v>
      </c>
      <c r="V54" s="27">
        <v>0.04</v>
      </c>
      <c r="W54" s="49">
        <f>+V54*U54</f>
        <v>445.6</v>
      </c>
      <c r="X54" s="63">
        <v>450</v>
      </c>
      <c r="Y54" s="64">
        <f>+X54*12</f>
        <v>5400</v>
      </c>
      <c r="Z54" s="20">
        <f>+X54+U54</f>
        <v>11590</v>
      </c>
      <c r="AA54" s="49">
        <f>+Z54*V54</f>
        <v>463.6</v>
      </c>
      <c r="AB54" s="63">
        <v>470</v>
      </c>
      <c r="AC54" s="64">
        <f>+AB54*12</f>
        <v>5640</v>
      </c>
      <c r="AD54" s="20">
        <f>+Z54+AB54</f>
        <v>12060</v>
      </c>
      <c r="AE54" s="49">
        <f>+AD54*V54</f>
        <v>482.40000000000003</v>
      </c>
      <c r="AF54" s="63">
        <v>490</v>
      </c>
      <c r="AG54" s="64">
        <f>+AF54*12</f>
        <v>5880</v>
      </c>
    </row>
    <row r="55" spans="1:33" ht="15.95" customHeight="1" x14ac:dyDescent="0.25">
      <c r="A55" s="257">
        <v>30</v>
      </c>
      <c r="B55" s="135" t="s">
        <v>4</v>
      </c>
      <c r="C55" s="316" t="s">
        <v>2</v>
      </c>
      <c r="D55" s="316">
        <v>1</v>
      </c>
      <c r="E55" s="316">
        <v>1</v>
      </c>
      <c r="F55" s="139">
        <v>147240</v>
      </c>
      <c r="G55" s="316">
        <v>0</v>
      </c>
      <c r="H55" s="316">
        <v>1</v>
      </c>
      <c r="I55" s="316">
        <v>1</v>
      </c>
      <c r="J55" s="316">
        <v>1</v>
      </c>
      <c r="K55" s="316" t="s">
        <v>2</v>
      </c>
      <c r="L55" s="316" t="s">
        <v>2</v>
      </c>
      <c r="M55" s="316" t="s">
        <v>2</v>
      </c>
      <c r="N55" s="139">
        <v>6000</v>
      </c>
      <c r="O55" s="139">
        <v>6240</v>
      </c>
      <c r="P55" s="139">
        <v>6420</v>
      </c>
      <c r="Q55" s="18">
        <f t="shared" ref="Q55" si="19">F55+G55+N55</f>
        <v>153240</v>
      </c>
      <c r="R55" s="18">
        <f t="shared" ref="R55:S55" si="20">Q55+O55</f>
        <v>159480</v>
      </c>
      <c r="S55" s="18">
        <f t="shared" si="20"/>
        <v>165900</v>
      </c>
      <c r="T55" s="258">
        <v>12270</v>
      </c>
    </row>
    <row r="56" spans="1:33" ht="20.25" customHeight="1" x14ac:dyDescent="0.25">
      <c r="A56" s="462" t="s">
        <v>9</v>
      </c>
      <c r="B56" s="463"/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4"/>
      <c r="U56" s="58">
        <v>25470</v>
      </c>
      <c r="V56" s="54">
        <v>26460</v>
      </c>
      <c r="W56" s="51">
        <f>+V56-U56</f>
        <v>990</v>
      </c>
      <c r="X56" s="52">
        <v>12</v>
      </c>
      <c r="Y56" s="55">
        <f>+X56*W56</f>
        <v>11880</v>
      </c>
      <c r="Z56" s="54">
        <v>27480</v>
      </c>
      <c r="AA56" s="51">
        <f>+Z56-V56</f>
        <v>1020</v>
      </c>
      <c r="AB56" s="52">
        <v>12</v>
      </c>
      <c r="AC56" s="55">
        <f>+AB56*AA56</f>
        <v>12240</v>
      </c>
      <c r="AD56" s="54">
        <v>28560</v>
      </c>
      <c r="AE56" s="51">
        <f>+AD56-Z56</f>
        <v>1080</v>
      </c>
      <c r="AF56" s="52">
        <v>12</v>
      </c>
      <c r="AG56" s="55">
        <f>+AF56*AE56</f>
        <v>12960</v>
      </c>
    </row>
    <row r="57" spans="1:33" ht="30" customHeight="1" x14ac:dyDescent="0.25">
      <c r="A57" s="390">
        <v>31</v>
      </c>
      <c r="B57" s="391" t="s">
        <v>301</v>
      </c>
      <c r="C57" s="392"/>
      <c r="D57" s="392">
        <v>1</v>
      </c>
      <c r="E57" s="392">
        <v>1</v>
      </c>
      <c r="F57" s="392">
        <v>0</v>
      </c>
      <c r="G57" s="392">
        <v>0</v>
      </c>
      <c r="H57" s="392">
        <v>1</v>
      </c>
      <c r="I57" s="392">
        <v>1</v>
      </c>
      <c r="J57" s="392">
        <v>1</v>
      </c>
      <c r="K57" s="393" t="s">
        <v>237</v>
      </c>
      <c r="L57" s="394" t="s">
        <v>42</v>
      </c>
      <c r="M57" s="394" t="s">
        <v>42</v>
      </c>
      <c r="N57" s="395">
        <v>0</v>
      </c>
      <c r="O57" s="395">
        <v>0</v>
      </c>
      <c r="P57" s="395">
        <v>0</v>
      </c>
      <c r="Q57" s="395">
        <f t="shared" ref="Q57" si="21">F57+G57+N57</f>
        <v>0</v>
      </c>
      <c r="R57" s="395">
        <f t="shared" ref="R57" si="22">Q57+O57</f>
        <v>0</v>
      </c>
      <c r="S57" s="395">
        <f t="shared" ref="S57" si="23">R57+P57</f>
        <v>0</v>
      </c>
      <c r="T57" s="396" t="s">
        <v>329</v>
      </c>
      <c r="U57" s="58"/>
      <c r="V57" s="54"/>
      <c r="W57" s="51"/>
      <c r="X57" s="52"/>
      <c r="Y57" s="55"/>
      <c r="Z57" s="54"/>
      <c r="AA57" s="51"/>
      <c r="AB57" s="52"/>
      <c r="AC57" s="55"/>
      <c r="AD57" s="54"/>
      <c r="AE57" s="51"/>
      <c r="AF57" s="52"/>
      <c r="AG57" s="55"/>
    </row>
    <row r="58" spans="1:33" ht="25.5" customHeight="1" x14ac:dyDescent="0.25">
      <c r="A58" s="316">
        <v>32</v>
      </c>
      <c r="B58" s="17" t="s">
        <v>10</v>
      </c>
      <c r="C58" s="316"/>
      <c r="D58" s="316">
        <v>3</v>
      </c>
      <c r="E58" s="316">
        <v>3</v>
      </c>
      <c r="F58" s="18">
        <v>0</v>
      </c>
      <c r="G58" s="18">
        <v>0</v>
      </c>
      <c r="H58" s="316">
        <v>3</v>
      </c>
      <c r="I58" s="316">
        <v>3</v>
      </c>
      <c r="J58" s="316">
        <v>3</v>
      </c>
      <c r="K58" s="316" t="s">
        <v>42</v>
      </c>
      <c r="L58" s="316" t="s">
        <v>42</v>
      </c>
      <c r="M58" s="316" t="s">
        <v>42</v>
      </c>
      <c r="N58" s="18">
        <v>0</v>
      </c>
      <c r="O58" s="18">
        <v>0</v>
      </c>
      <c r="P58" s="18">
        <v>0</v>
      </c>
      <c r="Q58" s="18">
        <f t="shared" si="12"/>
        <v>0</v>
      </c>
      <c r="R58" s="18">
        <f t="shared" ref="R58:S58" si="24">Q58+O58</f>
        <v>0</v>
      </c>
      <c r="S58" s="18">
        <f t="shared" si="24"/>
        <v>0</v>
      </c>
      <c r="T58" s="398" t="s">
        <v>11</v>
      </c>
      <c r="U58" s="58"/>
      <c r="V58" s="54"/>
      <c r="W58" s="51"/>
      <c r="X58" s="52"/>
      <c r="Y58" s="55"/>
      <c r="Z58" s="54"/>
      <c r="AA58" s="51"/>
      <c r="AB58" s="52"/>
      <c r="AC58" s="55"/>
      <c r="AD58" s="54"/>
      <c r="AE58" s="51"/>
      <c r="AF58" s="52"/>
      <c r="AG58" s="55"/>
    </row>
    <row r="59" spans="1:33" ht="15.95" customHeight="1" x14ac:dyDescent="0.25">
      <c r="A59" s="462" t="s">
        <v>308</v>
      </c>
      <c r="B59" s="463"/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64"/>
      <c r="U59" s="58"/>
      <c r="V59" s="54"/>
      <c r="W59" s="51"/>
      <c r="X59" s="52"/>
      <c r="Y59" s="55"/>
      <c r="Z59" s="54"/>
      <c r="AA59" s="51"/>
      <c r="AB59" s="52"/>
      <c r="AC59" s="55"/>
      <c r="AD59" s="54"/>
      <c r="AE59" s="51"/>
      <c r="AF59" s="52"/>
      <c r="AG59" s="55"/>
    </row>
    <row r="60" spans="1:33" ht="15.95" customHeight="1" x14ac:dyDescent="0.25">
      <c r="A60" s="316">
        <v>33</v>
      </c>
      <c r="B60" s="17" t="s">
        <v>217</v>
      </c>
      <c r="C60" s="316" t="s">
        <v>2</v>
      </c>
      <c r="D60" s="316">
        <v>1</v>
      </c>
      <c r="E60" s="316">
        <v>1</v>
      </c>
      <c r="F60" s="18">
        <v>166200</v>
      </c>
      <c r="G60" s="18">
        <v>0</v>
      </c>
      <c r="H60" s="316">
        <v>1</v>
      </c>
      <c r="I60" s="316">
        <v>1</v>
      </c>
      <c r="J60" s="316">
        <v>1</v>
      </c>
      <c r="K60" s="316" t="s">
        <v>2</v>
      </c>
      <c r="L60" s="316" t="s">
        <v>2</v>
      </c>
      <c r="M60" s="316" t="s">
        <v>2</v>
      </c>
      <c r="N60" s="18">
        <v>6720</v>
      </c>
      <c r="O60" s="18">
        <v>6960</v>
      </c>
      <c r="P60" s="18">
        <v>7200</v>
      </c>
      <c r="Q60" s="18">
        <f t="shared" si="12"/>
        <v>172920</v>
      </c>
      <c r="R60" s="18">
        <f t="shared" ref="R60:S60" si="25">Q60+O60</f>
        <v>179880</v>
      </c>
      <c r="S60" s="18">
        <f t="shared" si="25"/>
        <v>187080</v>
      </c>
      <c r="T60" s="400" t="s">
        <v>328</v>
      </c>
      <c r="U60" s="58"/>
      <c r="V60" s="54"/>
      <c r="W60" s="51"/>
      <c r="X60" s="52"/>
      <c r="Y60" s="55"/>
      <c r="Z60" s="54"/>
      <c r="AA60" s="51"/>
      <c r="AB60" s="52"/>
      <c r="AC60" s="55"/>
      <c r="AD60" s="54"/>
      <c r="AE60" s="51"/>
      <c r="AF60" s="52"/>
      <c r="AG60" s="55"/>
    </row>
    <row r="61" spans="1:33" ht="15.95" customHeight="1" x14ac:dyDescent="0.25">
      <c r="A61" s="459" t="s">
        <v>19</v>
      </c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1"/>
      <c r="U61" s="58"/>
      <c r="V61" s="54"/>
      <c r="W61" s="51"/>
      <c r="X61" s="52"/>
      <c r="Y61" s="55"/>
      <c r="Z61" s="54"/>
      <c r="AA61" s="51"/>
      <c r="AB61" s="52"/>
      <c r="AC61" s="55"/>
      <c r="AD61" s="54"/>
      <c r="AE61" s="51"/>
      <c r="AF61" s="52"/>
      <c r="AG61" s="55"/>
    </row>
    <row r="62" spans="1:33" ht="24.75" customHeight="1" x14ac:dyDescent="0.25">
      <c r="A62" s="316">
        <v>34</v>
      </c>
      <c r="B62" s="25" t="s">
        <v>48</v>
      </c>
      <c r="C62" s="316" t="s">
        <v>33</v>
      </c>
      <c r="D62" s="316">
        <v>1</v>
      </c>
      <c r="E62" s="316">
        <v>1</v>
      </c>
      <c r="F62" s="18">
        <v>422640</v>
      </c>
      <c r="G62" s="18">
        <f>3500*12</f>
        <v>42000</v>
      </c>
      <c r="H62" s="316">
        <v>1</v>
      </c>
      <c r="I62" s="316">
        <v>1</v>
      </c>
      <c r="J62" s="316">
        <v>1</v>
      </c>
      <c r="K62" s="316" t="s">
        <v>2</v>
      </c>
      <c r="L62" s="316" t="s">
        <v>2</v>
      </c>
      <c r="M62" s="316" t="s">
        <v>2</v>
      </c>
      <c r="N62" s="18">
        <v>13080</v>
      </c>
      <c r="O62" s="18">
        <v>13200</v>
      </c>
      <c r="P62" s="18">
        <v>13320</v>
      </c>
      <c r="Q62" s="18">
        <f t="shared" si="12"/>
        <v>477720</v>
      </c>
      <c r="R62" s="18">
        <f t="shared" ref="R62:S62" si="26">Q62+O62</f>
        <v>490920</v>
      </c>
      <c r="S62" s="18">
        <f t="shared" si="26"/>
        <v>504240</v>
      </c>
      <c r="T62" s="48">
        <v>35220</v>
      </c>
      <c r="V62" s="27"/>
      <c r="Z62" s="27"/>
      <c r="AD62" s="27"/>
    </row>
    <row r="63" spans="1:33" ht="15.95" customHeight="1" x14ac:dyDescent="0.25">
      <c r="A63" s="347">
        <v>35</v>
      </c>
      <c r="B63" s="26" t="s">
        <v>49</v>
      </c>
      <c r="C63" s="347" t="s">
        <v>342</v>
      </c>
      <c r="D63" s="347">
        <v>1</v>
      </c>
      <c r="E63" s="347">
        <v>1</v>
      </c>
      <c r="F63" s="18">
        <v>396000</v>
      </c>
      <c r="G63" s="18">
        <v>0</v>
      </c>
      <c r="H63" s="348">
        <v>1</v>
      </c>
      <c r="I63" s="348">
        <v>1</v>
      </c>
      <c r="J63" s="348">
        <v>1</v>
      </c>
      <c r="K63" s="348" t="s">
        <v>2</v>
      </c>
      <c r="L63" s="348" t="s">
        <v>2</v>
      </c>
      <c r="M63" s="348" t="s">
        <v>2</v>
      </c>
      <c r="N63" s="18">
        <v>13320</v>
      </c>
      <c r="O63" s="18">
        <v>13320</v>
      </c>
      <c r="P63" s="18">
        <v>13080</v>
      </c>
      <c r="Q63" s="18">
        <f t="shared" ref="Q63" si="27">F63+G63+N63</f>
        <v>409320</v>
      </c>
      <c r="R63" s="18">
        <f t="shared" ref="R63" si="28">Q63+O63</f>
        <v>422640</v>
      </c>
      <c r="S63" s="18">
        <f t="shared" ref="S63" si="29">R63+P63</f>
        <v>435720</v>
      </c>
      <c r="T63" s="48">
        <v>33000</v>
      </c>
      <c r="V63" s="27"/>
      <c r="Z63" s="27"/>
      <c r="AD63" s="27"/>
    </row>
    <row r="64" spans="1:33" s="33" customFormat="1" ht="23.25" customHeight="1" x14ac:dyDescent="0.25">
      <c r="A64" s="313">
        <v>36</v>
      </c>
      <c r="B64" s="318" t="s">
        <v>247</v>
      </c>
      <c r="C64" s="317" t="s">
        <v>241</v>
      </c>
      <c r="D64" s="317">
        <v>1</v>
      </c>
      <c r="E64" s="317">
        <v>0</v>
      </c>
      <c r="F64" s="319">
        <v>0</v>
      </c>
      <c r="G64" s="319">
        <v>0</v>
      </c>
      <c r="H64" s="317">
        <v>1</v>
      </c>
      <c r="I64" s="317">
        <v>1</v>
      </c>
      <c r="J64" s="317">
        <v>1</v>
      </c>
      <c r="K64" s="343" t="s">
        <v>237</v>
      </c>
      <c r="L64" s="348" t="s">
        <v>2</v>
      </c>
      <c r="M64" s="348" t="s">
        <v>2</v>
      </c>
      <c r="N64" s="326">
        <v>297900</v>
      </c>
      <c r="O64" s="319">
        <v>9720</v>
      </c>
      <c r="P64" s="319">
        <v>9720</v>
      </c>
      <c r="Q64" s="319">
        <f>+N64</f>
        <v>297900</v>
      </c>
      <c r="R64" s="319">
        <f>+Q64+O64</f>
        <v>307620</v>
      </c>
      <c r="S64" s="319">
        <f>+R64+P64</f>
        <v>317340</v>
      </c>
      <c r="T64" s="399" t="s">
        <v>229</v>
      </c>
    </row>
    <row r="65" spans="1:33" s="383" customFormat="1" ht="15.95" customHeight="1" x14ac:dyDescent="0.25">
      <c r="A65" s="355"/>
      <c r="B65" s="377"/>
      <c r="C65" s="378"/>
      <c r="D65" s="378"/>
      <c r="E65" s="378"/>
      <c r="F65" s="379"/>
      <c r="G65" s="379"/>
      <c r="H65" s="378"/>
      <c r="I65" s="378"/>
      <c r="J65" s="378"/>
      <c r="K65" s="380"/>
      <c r="L65" s="355"/>
      <c r="M65" s="355"/>
      <c r="N65" s="381"/>
      <c r="O65" s="379"/>
      <c r="P65" s="379"/>
      <c r="Q65" s="379"/>
      <c r="R65" s="379"/>
      <c r="S65" s="379"/>
      <c r="T65" s="382"/>
    </row>
    <row r="66" spans="1:33" s="383" customFormat="1" ht="15.95" customHeight="1" x14ac:dyDescent="0.25">
      <c r="A66" s="356"/>
      <c r="B66" s="384"/>
      <c r="C66" s="385"/>
      <c r="D66" s="385"/>
      <c r="E66" s="385"/>
      <c r="F66" s="386"/>
      <c r="G66" s="386"/>
      <c r="H66" s="385"/>
      <c r="I66" s="385"/>
      <c r="J66" s="385"/>
      <c r="K66" s="387"/>
      <c r="L66" s="356"/>
      <c r="M66" s="356"/>
      <c r="N66" s="388"/>
      <c r="O66" s="386"/>
      <c r="P66" s="386"/>
      <c r="Q66" s="386"/>
      <c r="R66" s="386"/>
      <c r="S66" s="386"/>
      <c r="T66" s="389"/>
    </row>
    <row r="67" spans="1:33" ht="21.75" customHeight="1" x14ac:dyDescent="0.25">
      <c r="A67" s="487">
        <v>35</v>
      </c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376"/>
      <c r="V67" s="27"/>
      <c r="W67" s="49"/>
      <c r="X67" s="63"/>
      <c r="Y67" s="64"/>
      <c r="Z67" s="20"/>
      <c r="AA67" s="49"/>
      <c r="AB67" s="63"/>
      <c r="AC67" s="64"/>
      <c r="AD67" s="20"/>
      <c r="AE67" s="49"/>
      <c r="AF67" s="63"/>
      <c r="AG67" s="64"/>
    </row>
    <row r="68" spans="1:33" ht="11.1" customHeight="1" x14ac:dyDescent="0.25">
      <c r="A68" s="474" t="s">
        <v>24</v>
      </c>
      <c r="B68" s="471" t="s">
        <v>25</v>
      </c>
      <c r="C68" s="471" t="s">
        <v>26</v>
      </c>
      <c r="D68" s="471" t="s">
        <v>52</v>
      </c>
      <c r="E68" s="474" t="s">
        <v>27</v>
      </c>
      <c r="F68" s="475"/>
      <c r="G68" s="476"/>
      <c r="H68" s="473" t="s">
        <v>64</v>
      </c>
      <c r="I68" s="473"/>
      <c r="J68" s="473"/>
      <c r="K68" s="474" t="s">
        <v>57</v>
      </c>
      <c r="L68" s="475"/>
      <c r="M68" s="476"/>
      <c r="N68" s="474" t="s">
        <v>28</v>
      </c>
      <c r="O68" s="475"/>
      <c r="P68" s="476"/>
      <c r="Q68" s="474" t="s">
        <v>196</v>
      </c>
      <c r="R68" s="475"/>
      <c r="S68" s="476"/>
      <c r="T68" s="473" t="s">
        <v>1</v>
      </c>
    </row>
    <row r="69" spans="1:33" ht="13.15" customHeight="1" x14ac:dyDescent="0.25">
      <c r="A69" s="477"/>
      <c r="B69" s="483"/>
      <c r="C69" s="483"/>
      <c r="D69" s="483"/>
      <c r="E69" s="477"/>
      <c r="F69" s="478"/>
      <c r="G69" s="479"/>
      <c r="H69" s="473"/>
      <c r="I69" s="473"/>
      <c r="J69" s="473"/>
      <c r="K69" s="477"/>
      <c r="L69" s="478"/>
      <c r="M69" s="479"/>
      <c r="N69" s="477"/>
      <c r="O69" s="478"/>
      <c r="P69" s="479"/>
      <c r="Q69" s="477"/>
      <c r="R69" s="478"/>
      <c r="S69" s="479"/>
      <c r="T69" s="473"/>
    </row>
    <row r="70" spans="1:33" ht="39.75" customHeight="1" x14ac:dyDescent="0.25">
      <c r="A70" s="477"/>
      <c r="B70" s="483"/>
      <c r="C70" s="483"/>
      <c r="D70" s="483"/>
      <c r="E70" s="480"/>
      <c r="F70" s="481"/>
      <c r="G70" s="482"/>
      <c r="H70" s="473"/>
      <c r="I70" s="473"/>
      <c r="J70" s="473"/>
      <c r="K70" s="480"/>
      <c r="L70" s="481"/>
      <c r="M70" s="482"/>
      <c r="N70" s="480"/>
      <c r="O70" s="481"/>
      <c r="P70" s="482"/>
      <c r="Q70" s="480"/>
      <c r="R70" s="481"/>
      <c r="S70" s="482"/>
      <c r="T70" s="473"/>
    </row>
    <row r="71" spans="1:33" ht="18.75" customHeight="1" thickBot="1" x14ac:dyDescent="0.3">
      <c r="A71" s="477"/>
      <c r="B71" s="483"/>
      <c r="C71" s="483"/>
      <c r="D71" s="483"/>
      <c r="E71" s="484" t="s">
        <v>53</v>
      </c>
      <c r="F71" s="471" t="s">
        <v>29</v>
      </c>
      <c r="G71" s="471" t="s">
        <v>195</v>
      </c>
      <c r="H71" s="471">
        <v>2567</v>
      </c>
      <c r="I71" s="471">
        <v>2568</v>
      </c>
      <c r="J71" s="471">
        <v>2569</v>
      </c>
      <c r="K71" s="471">
        <v>2567</v>
      </c>
      <c r="L71" s="471">
        <v>2568</v>
      </c>
      <c r="M71" s="471">
        <v>2569</v>
      </c>
      <c r="N71" s="471">
        <v>2567</v>
      </c>
      <c r="O71" s="471">
        <v>2568</v>
      </c>
      <c r="P71" s="471">
        <v>2569</v>
      </c>
      <c r="Q71" s="471">
        <v>2567</v>
      </c>
      <c r="R71" s="471">
        <v>2568</v>
      </c>
      <c r="S71" s="471">
        <v>2569</v>
      </c>
      <c r="T71" s="473"/>
    </row>
    <row r="72" spans="1:33" ht="19.5" customHeight="1" x14ac:dyDescent="0.25">
      <c r="A72" s="480"/>
      <c r="B72" s="472"/>
      <c r="C72" s="472"/>
      <c r="D72" s="472"/>
      <c r="E72" s="485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3"/>
      <c r="U72" s="53"/>
      <c r="V72" s="468" t="s">
        <v>54</v>
      </c>
      <c r="W72" s="469"/>
      <c r="X72" s="469"/>
      <c r="Y72" s="470"/>
      <c r="Z72" s="465" t="s">
        <v>55</v>
      </c>
      <c r="AA72" s="466"/>
      <c r="AB72" s="466"/>
      <c r="AC72" s="467"/>
      <c r="AD72" s="465" t="s">
        <v>56</v>
      </c>
      <c r="AE72" s="466"/>
      <c r="AF72" s="466"/>
      <c r="AG72" s="467"/>
    </row>
    <row r="73" spans="1:33" s="33" customFormat="1" ht="15.95" customHeight="1" x14ac:dyDescent="0.25">
      <c r="A73" s="453" t="s">
        <v>3</v>
      </c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5"/>
    </row>
    <row r="74" spans="1:33" s="33" customFormat="1" ht="15.95" customHeight="1" x14ac:dyDescent="0.25">
      <c r="A74" s="316">
        <v>37</v>
      </c>
      <c r="B74" s="17" t="s">
        <v>193</v>
      </c>
      <c r="C74" s="316" t="s">
        <v>2</v>
      </c>
      <c r="D74" s="316">
        <v>1</v>
      </c>
      <c r="E74" s="316">
        <v>1</v>
      </c>
      <c r="F74" s="18">
        <v>191880</v>
      </c>
      <c r="G74" s="18">
        <v>0</v>
      </c>
      <c r="H74" s="316">
        <v>1</v>
      </c>
      <c r="I74" s="316">
        <v>1</v>
      </c>
      <c r="J74" s="316">
        <v>1</v>
      </c>
      <c r="K74" s="316" t="s">
        <v>2</v>
      </c>
      <c r="L74" s="316" t="s">
        <v>2</v>
      </c>
      <c r="M74" s="316" t="s">
        <v>2</v>
      </c>
      <c r="N74" s="18">
        <v>7680</v>
      </c>
      <c r="O74" s="18">
        <v>8040</v>
      </c>
      <c r="P74" s="18">
        <v>8400</v>
      </c>
      <c r="Q74" s="18">
        <f t="shared" ref="Q74" si="30">F74+G74+N74</f>
        <v>199560</v>
      </c>
      <c r="R74" s="18">
        <f t="shared" ref="R74:S74" si="31">Q74+O74</f>
        <v>207600</v>
      </c>
      <c r="S74" s="18">
        <f t="shared" si="31"/>
        <v>216000</v>
      </c>
      <c r="T74" s="48">
        <v>15990</v>
      </c>
    </row>
    <row r="75" spans="1:33" s="33" customFormat="1" ht="15.95" customHeight="1" x14ac:dyDescent="0.25">
      <c r="A75" s="456" t="s">
        <v>226</v>
      </c>
      <c r="B75" s="457"/>
      <c r="C75" s="457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7"/>
      <c r="Q75" s="457"/>
      <c r="R75" s="457"/>
      <c r="S75" s="457"/>
      <c r="T75" s="458"/>
    </row>
    <row r="76" spans="1:33" s="33" customFormat="1" ht="15.95" customHeight="1" x14ac:dyDescent="0.25">
      <c r="A76" s="316">
        <v>38</v>
      </c>
      <c r="B76" s="17" t="s">
        <v>227</v>
      </c>
      <c r="C76" s="316" t="s">
        <v>343</v>
      </c>
      <c r="D76" s="316">
        <v>1</v>
      </c>
      <c r="E76" s="316">
        <v>1</v>
      </c>
      <c r="F76" s="18">
        <v>362640</v>
      </c>
      <c r="G76" s="18">
        <v>0</v>
      </c>
      <c r="H76" s="316">
        <v>1</v>
      </c>
      <c r="I76" s="316">
        <v>1</v>
      </c>
      <c r="J76" s="316">
        <v>1</v>
      </c>
      <c r="K76" s="316" t="s">
        <v>2</v>
      </c>
      <c r="L76" s="316" t="s">
        <v>42</v>
      </c>
      <c r="M76" s="316" t="s">
        <v>42</v>
      </c>
      <c r="N76" s="306">
        <v>13440</v>
      </c>
      <c r="O76" s="18">
        <v>13320</v>
      </c>
      <c r="P76" s="18">
        <v>13320</v>
      </c>
      <c r="Q76" s="18">
        <f>+F76+N76</f>
        <v>376080</v>
      </c>
      <c r="R76" s="18">
        <f>+Q76+O76</f>
        <v>389400</v>
      </c>
      <c r="S76" s="18">
        <f>+R76+P76</f>
        <v>402720</v>
      </c>
      <c r="T76" s="48">
        <v>30220</v>
      </c>
    </row>
    <row r="77" spans="1:33" s="33" customFormat="1" ht="15.95" customHeight="1" x14ac:dyDescent="0.25">
      <c r="A77" s="266">
        <v>4</v>
      </c>
      <c r="B77" s="314" t="s">
        <v>46</v>
      </c>
      <c r="C77" s="267"/>
      <c r="D77" s="314">
        <v>40</v>
      </c>
      <c r="E77" s="314">
        <v>34</v>
      </c>
      <c r="F77" s="152"/>
      <c r="G77" s="152"/>
      <c r="H77" s="333">
        <v>40</v>
      </c>
      <c r="I77" s="152">
        <v>40</v>
      </c>
      <c r="J77" s="152">
        <v>40</v>
      </c>
      <c r="K77" s="268" t="s">
        <v>303</v>
      </c>
      <c r="L77" s="268" t="s">
        <v>2</v>
      </c>
      <c r="M77" s="268" t="s">
        <v>2</v>
      </c>
      <c r="N77" s="152"/>
      <c r="O77" s="152"/>
      <c r="P77" s="152"/>
      <c r="Q77" s="327">
        <f>+Q8+Q10+Q11+Q12+Q13+Q14+Q16+Q17+Q18+Q19+Q20+Q22+Q23+Q24+Q26+Q28+Q29+Q30+Q31+Q32+Q34+Q35+Q45+Q46+Q47+Q49+Q50+Q52+Q53+Q55+Q60+Q62+Q63+Q64+Q74+Q76</f>
        <v>10175763</v>
      </c>
      <c r="R77" s="327">
        <f>+R76+R74+R64+R63+R62+R60+R55+R53+R52+R50+R49+R47+R46+R45+R35+R34+R32+R31+R30+R29+R28+R26+R24+R23+R22+R20+R19+R18+R17+R16+R14+R13+R12+R11+R10+R8</f>
        <v>10524303</v>
      </c>
      <c r="S77" s="152">
        <f>+S76+S74+S64+S63+S62+S60+S55+S53+S52+S50+S49+S47+S46+S45+S35+S34+S32+S31+S30+S29+S28+S26+S24+S23+S22+S20+S19+S18+S17+S16+S14+S13+S12+S11+S10+S8</f>
        <v>10878903</v>
      </c>
      <c r="T77" s="269"/>
    </row>
    <row r="78" spans="1:33" ht="15.75" x14ac:dyDescent="0.25">
      <c r="A78" s="28">
        <v>5</v>
      </c>
      <c r="B78" s="23" t="s">
        <v>213</v>
      </c>
      <c r="C78" s="29"/>
      <c r="D78" s="30"/>
      <c r="E78" s="30"/>
      <c r="F78" s="31"/>
      <c r="G78" s="31"/>
      <c r="H78" s="30"/>
      <c r="I78" s="30"/>
      <c r="J78" s="30"/>
      <c r="K78" s="30"/>
      <c r="L78" s="30"/>
      <c r="M78" s="30"/>
      <c r="N78" s="30"/>
      <c r="O78" s="30"/>
      <c r="P78" s="146"/>
      <c r="Q78" s="146">
        <f>Q77*15/100</f>
        <v>1526364.45</v>
      </c>
      <c r="R78" s="146">
        <f t="shared" ref="R78:S78" si="32">R77*15/100</f>
        <v>1578645.45</v>
      </c>
      <c r="S78" s="146">
        <f t="shared" si="32"/>
        <v>1631835.45</v>
      </c>
      <c r="T78" s="32"/>
    </row>
    <row r="79" spans="1:33" ht="15.75" x14ac:dyDescent="0.25">
      <c r="A79" s="28">
        <v>6</v>
      </c>
      <c r="B79" s="23" t="s">
        <v>50</v>
      </c>
      <c r="C79" s="34"/>
      <c r="D79" s="35"/>
      <c r="E79" s="35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147"/>
      <c r="Q79" s="271">
        <f t="shared" ref="Q79:S79" si="33">SUM(Q77:Q78)</f>
        <v>11702127.449999999</v>
      </c>
      <c r="R79" s="272">
        <f>SUM(R77:R78)</f>
        <v>12102948.449999999</v>
      </c>
      <c r="S79" s="272">
        <f t="shared" si="33"/>
        <v>12510738.449999999</v>
      </c>
      <c r="T79" s="32"/>
    </row>
    <row r="80" spans="1:33" ht="15.75" x14ac:dyDescent="0.25">
      <c r="A80" s="37"/>
      <c r="B80" s="38" t="s">
        <v>136</v>
      </c>
      <c r="C80" s="148"/>
      <c r="D80" s="149"/>
      <c r="E80" s="149"/>
      <c r="F80" s="150"/>
      <c r="G80" s="150"/>
      <c r="H80" s="149"/>
      <c r="I80" s="149"/>
      <c r="J80" s="149"/>
      <c r="K80" s="149"/>
      <c r="L80" s="149"/>
      <c r="M80" s="149"/>
      <c r="N80" s="149"/>
      <c r="O80" s="149"/>
      <c r="P80" s="151"/>
      <c r="Q80" s="271">
        <v>34177000</v>
      </c>
      <c r="R80" s="272">
        <v>35885850</v>
      </c>
      <c r="S80" s="272">
        <v>37680143</v>
      </c>
      <c r="T80" s="39"/>
    </row>
    <row r="81" spans="1:20" ht="15" customHeight="1" thickBot="1" x14ac:dyDescent="0.3">
      <c r="A81" s="40">
        <v>7</v>
      </c>
      <c r="B81" s="41" t="s">
        <v>51</v>
      </c>
      <c r="C81" s="42"/>
      <c r="D81" s="43"/>
      <c r="E81" s="43"/>
      <c r="F81" s="44"/>
      <c r="G81" s="44"/>
      <c r="H81" s="43"/>
      <c r="I81" s="43"/>
      <c r="J81" s="43"/>
      <c r="K81" s="43"/>
      <c r="L81" s="43"/>
      <c r="M81" s="43"/>
      <c r="N81" s="43"/>
      <c r="O81" s="43"/>
      <c r="P81" s="43"/>
      <c r="Q81" s="397" t="s">
        <v>337</v>
      </c>
      <c r="R81" s="397" t="s">
        <v>338</v>
      </c>
      <c r="S81" s="397" t="s">
        <v>339</v>
      </c>
      <c r="T81" s="46"/>
    </row>
    <row r="82" spans="1:20" ht="15.75" x14ac:dyDescent="0.25">
      <c r="A82" s="321"/>
      <c r="B82" s="322"/>
      <c r="C82" s="323"/>
      <c r="D82" s="323"/>
      <c r="E82" s="323"/>
      <c r="F82" s="324"/>
      <c r="G82" s="324"/>
      <c r="H82" s="323"/>
      <c r="I82" s="323"/>
      <c r="J82" s="323"/>
      <c r="K82" s="323"/>
      <c r="L82" s="323"/>
      <c r="M82" s="323"/>
      <c r="N82" s="323"/>
      <c r="O82" s="323"/>
      <c r="P82" s="323"/>
      <c r="Q82" s="325"/>
      <c r="R82" s="325"/>
      <c r="S82" s="325"/>
      <c r="T82" s="172"/>
    </row>
    <row r="83" spans="1:20" ht="15.75" x14ac:dyDescent="0.25">
      <c r="A83" s="321"/>
      <c r="B83" s="111" t="s">
        <v>327</v>
      </c>
      <c r="C83" s="323"/>
      <c r="D83" s="323"/>
      <c r="E83" s="323"/>
      <c r="F83" s="324"/>
      <c r="G83" s="324"/>
      <c r="H83" s="323"/>
      <c r="I83" s="323"/>
      <c r="J83" s="323"/>
      <c r="K83" s="323"/>
      <c r="L83" s="323"/>
      <c r="M83" s="323"/>
      <c r="N83" s="323"/>
      <c r="O83" s="323"/>
      <c r="P83" s="323"/>
      <c r="Q83" s="325"/>
      <c r="R83" s="325"/>
      <c r="S83" s="325"/>
      <c r="T83" s="172"/>
    </row>
    <row r="84" spans="1:20" ht="21" x14ac:dyDescent="0.35">
      <c r="A84" s="315"/>
      <c r="B84" s="111" t="s">
        <v>334</v>
      </c>
      <c r="C84" s="323"/>
      <c r="D84" s="323"/>
      <c r="E84" s="323"/>
      <c r="F84" s="324"/>
      <c r="G84" s="324"/>
      <c r="H84" s="323"/>
      <c r="I84" s="323"/>
      <c r="J84" s="323"/>
      <c r="K84" s="323"/>
      <c r="L84" s="315"/>
      <c r="M84" s="315"/>
      <c r="N84" s="110"/>
      <c r="O84" s="110"/>
      <c r="P84" s="110"/>
      <c r="Q84" s="110"/>
      <c r="R84" s="110"/>
      <c r="S84" s="110"/>
      <c r="T84" s="350"/>
    </row>
    <row r="85" spans="1:20" ht="15.75" x14ac:dyDescent="0.25">
      <c r="B85" s="111" t="s">
        <v>335</v>
      </c>
      <c r="C85" s="323"/>
      <c r="D85" s="323"/>
      <c r="E85" s="323"/>
      <c r="F85" s="324"/>
      <c r="G85" s="324"/>
      <c r="H85" s="323"/>
      <c r="I85" s="323"/>
      <c r="J85" s="323"/>
      <c r="K85" s="323"/>
    </row>
    <row r="86" spans="1:20" ht="15.75" x14ac:dyDescent="0.25">
      <c r="B86" s="111" t="s">
        <v>336</v>
      </c>
      <c r="C86" s="323"/>
      <c r="D86" s="323"/>
      <c r="E86" s="323"/>
      <c r="F86" s="324"/>
      <c r="G86" s="324"/>
      <c r="H86" s="323"/>
      <c r="I86" s="323"/>
      <c r="J86" s="323"/>
      <c r="K86" s="323"/>
    </row>
  </sheetData>
  <mergeCells count="102">
    <mergeCell ref="Z72:AC72"/>
    <mergeCell ref="AD72:AG72"/>
    <mergeCell ref="H68:J70"/>
    <mergeCell ref="K68:M70"/>
    <mergeCell ref="N68:P70"/>
    <mergeCell ref="Q68:S70"/>
    <mergeCell ref="T68:T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A68:A72"/>
    <mergeCell ref="B68:B72"/>
    <mergeCell ref="C68:C72"/>
    <mergeCell ref="D68:D72"/>
    <mergeCell ref="E68:G70"/>
    <mergeCell ref="E71:E72"/>
    <mergeCell ref="F71:F72"/>
    <mergeCell ref="G71:G72"/>
    <mergeCell ref="V43:Y43"/>
    <mergeCell ref="S71:S72"/>
    <mergeCell ref="V72:Y72"/>
    <mergeCell ref="Z43:AC43"/>
    <mergeCell ref="AD43:AG43"/>
    <mergeCell ref="A38:T38"/>
    <mergeCell ref="A67:T67"/>
    <mergeCell ref="J42:J43"/>
    <mergeCell ref="K42:K43"/>
    <mergeCell ref="L42:L43"/>
    <mergeCell ref="M42:M43"/>
    <mergeCell ref="N42:N43"/>
    <mergeCell ref="A61:T61"/>
    <mergeCell ref="A2:S2"/>
    <mergeCell ref="N3:P5"/>
    <mergeCell ref="Q3:S5"/>
    <mergeCell ref="A21:T21"/>
    <mergeCell ref="A39:A43"/>
    <mergeCell ref="B39:B43"/>
    <mergeCell ref="C39:C43"/>
    <mergeCell ref="D39:D43"/>
    <mergeCell ref="E39:G41"/>
    <mergeCell ref="H39:J41"/>
    <mergeCell ref="K39:M41"/>
    <mergeCell ref="N39:P41"/>
    <mergeCell ref="Q39:S41"/>
    <mergeCell ref="T39:T43"/>
    <mergeCell ref="E42:E43"/>
    <mergeCell ref="F42:F43"/>
    <mergeCell ref="G42:G43"/>
    <mergeCell ref="H42:H43"/>
    <mergeCell ref="I42:I43"/>
    <mergeCell ref="O42:O43"/>
    <mergeCell ref="P42:P43"/>
    <mergeCell ref="Q42:Q43"/>
    <mergeCell ref="R42:R43"/>
    <mergeCell ref="S42:S43"/>
    <mergeCell ref="H3:J5"/>
    <mergeCell ref="K3:M5"/>
    <mergeCell ref="K6:K7"/>
    <mergeCell ref="L6:L7"/>
    <mergeCell ref="M6:M7"/>
    <mergeCell ref="N6:N7"/>
    <mergeCell ref="O6:O7"/>
    <mergeCell ref="A3:A7"/>
    <mergeCell ref="B3:B7"/>
    <mergeCell ref="C3:C7"/>
    <mergeCell ref="D3:D7"/>
    <mergeCell ref="E3:G5"/>
    <mergeCell ref="E6:E7"/>
    <mergeCell ref="F6:F7"/>
    <mergeCell ref="G6:G7"/>
    <mergeCell ref="A73:T73"/>
    <mergeCell ref="A75:T75"/>
    <mergeCell ref="A44:T44"/>
    <mergeCell ref="A48:S48"/>
    <mergeCell ref="A51:T51"/>
    <mergeCell ref="A54:T54"/>
    <mergeCell ref="A56:T56"/>
    <mergeCell ref="A59:T59"/>
    <mergeCell ref="AD7:AG7"/>
    <mergeCell ref="A9:T9"/>
    <mergeCell ref="A15:T15"/>
    <mergeCell ref="A25:T25"/>
    <mergeCell ref="A27:T27"/>
    <mergeCell ref="V7:Y7"/>
    <mergeCell ref="Z7:AC7"/>
    <mergeCell ref="A33:T33"/>
    <mergeCell ref="P6:P7"/>
    <mergeCell ref="Q6:Q7"/>
    <mergeCell ref="R6:R7"/>
    <mergeCell ref="S6:S7"/>
    <mergeCell ref="J6:J7"/>
    <mergeCell ref="T3:T7"/>
    <mergeCell ref="H6:H7"/>
    <mergeCell ref="I6:I7"/>
  </mergeCells>
  <pageMargins left="0.70866141732283472" right="0.70866141732283472" top="0.35433070866141736" bottom="0.35433070866141736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79"/>
  <sheetViews>
    <sheetView view="pageBreakPreview" topLeftCell="E49" zoomScale="130" zoomScaleNormal="150" zoomScaleSheetLayoutView="130" workbookViewId="0">
      <selection activeCell="P75" sqref="P75"/>
    </sheetView>
  </sheetViews>
  <sheetFormatPr defaultRowHeight="15" x14ac:dyDescent="0.25"/>
  <cols>
    <col min="1" max="1" width="2.75" style="47" customWidth="1"/>
    <col min="2" max="2" width="25.125" style="1" customWidth="1"/>
    <col min="3" max="3" width="5.375" style="1" customWidth="1"/>
    <col min="4" max="4" width="5" style="1" customWidth="1"/>
    <col min="5" max="5" width="4.625" style="1" customWidth="1"/>
    <col min="6" max="6" width="9.125" style="1" customWidth="1"/>
    <col min="7" max="7" width="7.375" style="1" customWidth="1"/>
    <col min="8" max="8" width="4.875" style="1" customWidth="1"/>
    <col min="9" max="9" width="4.75" style="1" customWidth="1"/>
    <col min="10" max="10" width="4.875" style="1" customWidth="1"/>
    <col min="11" max="11" width="4.625" style="1" customWidth="1"/>
    <col min="12" max="12" width="4.375" style="1" customWidth="1"/>
    <col min="13" max="13" width="5" style="1" customWidth="1"/>
    <col min="14" max="14" width="5.625" style="1" customWidth="1"/>
    <col min="15" max="15" width="6.125" style="1" customWidth="1"/>
    <col min="16" max="16" width="5.75" style="1" customWidth="1"/>
    <col min="17" max="18" width="8.125" style="1" customWidth="1"/>
    <col min="19" max="19" width="8.25" style="1" customWidth="1"/>
    <col min="20" max="20" width="7.375" style="1" customWidth="1"/>
    <col min="21" max="23" width="6.125" style="1" customWidth="1"/>
    <col min="24" max="24" width="3.125" style="1" customWidth="1"/>
    <col min="25" max="25" width="7.125" style="1" customWidth="1"/>
    <col min="26" max="27" width="6.125" style="1" customWidth="1"/>
    <col min="28" max="28" width="3.125" style="1" customWidth="1"/>
    <col min="29" max="29" width="7.75" style="1" customWidth="1"/>
    <col min="30" max="31" width="6.125" style="1" customWidth="1"/>
    <col min="32" max="32" width="3.125" style="1" customWidth="1"/>
    <col min="33" max="33" width="7.375" style="1" customWidth="1"/>
    <col min="34" max="265" width="9" style="1"/>
    <col min="266" max="266" width="2.75" style="1" customWidth="1"/>
    <col min="267" max="267" width="27.125" style="1" customWidth="1"/>
    <col min="268" max="268" width="5.375" style="1" customWidth="1"/>
    <col min="269" max="269" width="5" style="1" customWidth="1"/>
    <col min="270" max="270" width="7.375" style="1" customWidth="1"/>
    <col min="271" max="271" width="10.125" style="1" customWidth="1"/>
    <col min="272" max="277" width="4.125" style="1" customWidth="1"/>
    <col min="278" max="280" width="6.125" style="1" customWidth="1"/>
    <col min="281" max="283" width="7.125" style="1" customWidth="1"/>
    <col min="284" max="284" width="10.375" style="1" customWidth="1"/>
    <col min="285" max="521" width="9" style="1"/>
    <col min="522" max="522" width="2.75" style="1" customWidth="1"/>
    <col min="523" max="523" width="27.125" style="1" customWidth="1"/>
    <col min="524" max="524" width="5.375" style="1" customWidth="1"/>
    <col min="525" max="525" width="5" style="1" customWidth="1"/>
    <col min="526" max="526" width="7.375" style="1" customWidth="1"/>
    <col min="527" max="527" width="10.125" style="1" customWidth="1"/>
    <col min="528" max="533" width="4.125" style="1" customWidth="1"/>
    <col min="534" max="536" width="6.125" style="1" customWidth="1"/>
    <col min="537" max="539" width="7.125" style="1" customWidth="1"/>
    <col min="540" max="540" width="10.375" style="1" customWidth="1"/>
    <col min="541" max="777" width="9" style="1"/>
    <col min="778" max="778" width="2.75" style="1" customWidth="1"/>
    <col min="779" max="779" width="27.125" style="1" customWidth="1"/>
    <col min="780" max="780" width="5.375" style="1" customWidth="1"/>
    <col min="781" max="781" width="5" style="1" customWidth="1"/>
    <col min="782" max="782" width="7.375" style="1" customWidth="1"/>
    <col min="783" max="783" width="10.125" style="1" customWidth="1"/>
    <col min="784" max="789" width="4.125" style="1" customWidth="1"/>
    <col min="790" max="792" width="6.125" style="1" customWidth="1"/>
    <col min="793" max="795" width="7.125" style="1" customWidth="1"/>
    <col min="796" max="796" width="10.375" style="1" customWidth="1"/>
    <col min="797" max="1033" width="9" style="1"/>
    <col min="1034" max="1034" width="2.75" style="1" customWidth="1"/>
    <col min="1035" max="1035" width="27.125" style="1" customWidth="1"/>
    <col min="1036" max="1036" width="5.375" style="1" customWidth="1"/>
    <col min="1037" max="1037" width="5" style="1" customWidth="1"/>
    <col min="1038" max="1038" width="7.375" style="1" customWidth="1"/>
    <col min="1039" max="1039" width="10.125" style="1" customWidth="1"/>
    <col min="1040" max="1045" width="4.125" style="1" customWidth="1"/>
    <col min="1046" max="1048" width="6.125" style="1" customWidth="1"/>
    <col min="1049" max="1051" width="7.125" style="1" customWidth="1"/>
    <col min="1052" max="1052" width="10.375" style="1" customWidth="1"/>
    <col min="1053" max="1289" width="9" style="1"/>
    <col min="1290" max="1290" width="2.75" style="1" customWidth="1"/>
    <col min="1291" max="1291" width="27.125" style="1" customWidth="1"/>
    <col min="1292" max="1292" width="5.375" style="1" customWidth="1"/>
    <col min="1293" max="1293" width="5" style="1" customWidth="1"/>
    <col min="1294" max="1294" width="7.375" style="1" customWidth="1"/>
    <col min="1295" max="1295" width="10.125" style="1" customWidth="1"/>
    <col min="1296" max="1301" width="4.125" style="1" customWidth="1"/>
    <col min="1302" max="1304" width="6.125" style="1" customWidth="1"/>
    <col min="1305" max="1307" width="7.125" style="1" customWidth="1"/>
    <col min="1308" max="1308" width="10.375" style="1" customWidth="1"/>
    <col min="1309" max="1545" width="9" style="1"/>
    <col min="1546" max="1546" width="2.75" style="1" customWidth="1"/>
    <col min="1547" max="1547" width="27.125" style="1" customWidth="1"/>
    <col min="1548" max="1548" width="5.375" style="1" customWidth="1"/>
    <col min="1549" max="1549" width="5" style="1" customWidth="1"/>
    <col min="1550" max="1550" width="7.375" style="1" customWidth="1"/>
    <col min="1551" max="1551" width="10.125" style="1" customWidth="1"/>
    <col min="1552" max="1557" width="4.125" style="1" customWidth="1"/>
    <col min="1558" max="1560" width="6.125" style="1" customWidth="1"/>
    <col min="1561" max="1563" width="7.125" style="1" customWidth="1"/>
    <col min="1564" max="1564" width="10.375" style="1" customWidth="1"/>
    <col min="1565" max="1801" width="9" style="1"/>
    <col min="1802" max="1802" width="2.75" style="1" customWidth="1"/>
    <col min="1803" max="1803" width="27.125" style="1" customWidth="1"/>
    <col min="1804" max="1804" width="5.375" style="1" customWidth="1"/>
    <col min="1805" max="1805" width="5" style="1" customWidth="1"/>
    <col min="1806" max="1806" width="7.375" style="1" customWidth="1"/>
    <col min="1807" max="1807" width="10.125" style="1" customWidth="1"/>
    <col min="1808" max="1813" width="4.125" style="1" customWidth="1"/>
    <col min="1814" max="1816" width="6.125" style="1" customWidth="1"/>
    <col min="1817" max="1819" width="7.125" style="1" customWidth="1"/>
    <col min="1820" max="1820" width="10.375" style="1" customWidth="1"/>
    <col min="1821" max="2057" width="9" style="1"/>
    <col min="2058" max="2058" width="2.75" style="1" customWidth="1"/>
    <col min="2059" max="2059" width="27.125" style="1" customWidth="1"/>
    <col min="2060" max="2060" width="5.375" style="1" customWidth="1"/>
    <col min="2061" max="2061" width="5" style="1" customWidth="1"/>
    <col min="2062" max="2062" width="7.375" style="1" customWidth="1"/>
    <col min="2063" max="2063" width="10.125" style="1" customWidth="1"/>
    <col min="2064" max="2069" width="4.125" style="1" customWidth="1"/>
    <col min="2070" max="2072" width="6.125" style="1" customWidth="1"/>
    <col min="2073" max="2075" width="7.125" style="1" customWidth="1"/>
    <col min="2076" max="2076" width="10.375" style="1" customWidth="1"/>
    <col min="2077" max="2313" width="9" style="1"/>
    <col min="2314" max="2314" width="2.75" style="1" customWidth="1"/>
    <col min="2315" max="2315" width="27.125" style="1" customWidth="1"/>
    <col min="2316" max="2316" width="5.375" style="1" customWidth="1"/>
    <col min="2317" max="2317" width="5" style="1" customWidth="1"/>
    <col min="2318" max="2318" width="7.375" style="1" customWidth="1"/>
    <col min="2319" max="2319" width="10.125" style="1" customWidth="1"/>
    <col min="2320" max="2325" width="4.125" style="1" customWidth="1"/>
    <col min="2326" max="2328" width="6.125" style="1" customWidth="1"/>
    <col min="2329" max="2331" width="7.125" style="1" customWidth="1"/>
    <col min="2332" max="2332" width="10.375" style="1" customWidth="1"/>
    <col min="2333" max="2569" width="9" style="1"/>
    <col min="2570" max="2570" width="2.75" style="1" customWidth="1"/>
    <col min="2571" max="2571" width="27.125" style="1" customWidth="1"/>
    <col min="2572" max="2572" width="5.375" style="1" customWidth="1"/>
    <col min="2573" max="2573" width="5" style="1" customWidth="1"/>
    <col min="2574" max="2574" width="7.375" style="1" customWidth="1"/>
    <col min="2575" max="2575" width="10.125" style="1" customWidth="1"/>
    <col min="2576" max="2581" width="4.125" style="1" customWidth="1"/>
    <col min="2582" max="2584" width="6.125" style="1" customWidth="1"/>
    <col min="2585" max="2587" width="7.125" style="1" customWidth="1"/>
    <col min="2588" max="2588" width="10.375" style="1" customWidth="1"/>
    <col min="2589" max="2825" width="9" style="1"/>
    <col min="2826" max="2826" width="2.75" style="1" customWidth="1"/>
    <col min="2827" max="2827" width="27.125" style="1" customWidth="1"/>
    <col min="2828" max="2828" width="5.375" style="1" customWidth="1"/>
    <col min="2829" max="2829" width="5" style="1" customWidth="1"/>
    <col min="2830" max="2830" width="7.375" style="1" customWidth="1"/>
    <col min="2831" max="2831" width="10.125" style="1" customWidth="1"/>
    <col min="2832" max="2837" width="4.125" style="1" customWidth="1"/>
    <col min="2838" max="2840" width="6.125" style="1" customWidth="1"/>
    <col min="2841" max="2843" width="7.125" style="1" customWidth="1"/>
    <col min="2844" max="2844" width="10.375" style="1" customWidth="1"/>
    <col min="2845" max="3081" width="9" style="1"/>
    <col min="3082" max="3082" width="2.75" style="1" customWidth="1"/>
    <col min="3083" max="3083" width="27.125" style="1" customWidth="1"/>
    <col min="3084" max="3084" width="5.375" style="1" customWidth="1"/>
    <col min="3085" max="3085" width="5" style="1" customWidth="1"/>
    <col min="3086" max="3086" width="7.375" style="1" customWidth="1"/>
    <col min="3087" max="3087" width="10.125" style="1" customWidth="1"/>
    <col min="3088" max="3093" width="4.125" style="1" customWidth="1"/>
    <col min="3094" max="3096" width="6.125" style="1" customWidth="1"/>
    <col min="3097" max="3099" width="7.125" style="1" customWidth="1"/>
    <col min="3100" max="3100" width="10.375" style="1" customWidth="1"/>
    <col min="3101" max="3337" width="9" style="1"/>
    <col min="3338" max="3338" width="2.75" style="1" customWidth="1"/>
    <col min="3339" max="3339" width="27.125" style="1" customWidth="1"/>
    <col min="3340" max="3340" width="5.375" style="1" customWidth="1"/>
    <col min="3341" max="3341" width="5" style="1" customWidth="1"/>
    <col min="3342" max="3342" width="7.375" style="1" customWidth="1"/>
    <col min="3343" max="3343" width="10.125" style="1" customWidth="1"/>
    <col min="3344" max="3349" width="4.125" style="1" customWidth="1"/>
    <col min="3350" max="3352" width="6.125" style="1" customWidth="1"/>
    <col min="3353" max="3355" width="7.125" style="1" customWidth="1"/>
    <col min="3356" max="3356" width="10.375" style="1" customWidth="1"/>
    <col min="3357" max="3593" width="9" style="1"/>
    <col min="3594" max="3594" width="2.75" style="1" customWidth="1"/>
    <col min="3595" max="3595" width="27.125" style="1" customWidth="1"/>
    <col min="3596" max="3596" width="5.375" style="1" customWidth="1"/>
    <col min="3597" max="3597" width="5" style="1" customWidth="1"/>
    <col min="3598" max="3598" width="7.375" style="1" customWidth="1"/>
    <col min="3599" max="3599" width="10.125" style="1" customWidth="1"/>
    <col min="3600" max="3605" width="4.125" style="1" customWidth="1"/>
    <col min="3606" max="3608" width="6.125" style="1" customWidth="1"/>
    <col min="3609" max="3611" width="7.125" style="1" customWidth="1"/>
    <col min="3612" max="3612" width="10.375" style="1" customWidth="1"/>
    <col min="3613" max="3849" width="9" style="1"/>
    <col min="3850" max="3850" width="2.75" style="1" customWidth="1"/>
    <col min="3851" max="3851" width="27.125" style="1" customWidth="1"/>
    <col min="3852" max="3852" width="5.375" style="1" customWidth="1"/>
    <col min="3853" max="3853" width="5" style="1" customWidth="1"/>
    <col min="3854" max="3854" width="7.375" style="1" customWidth="1"/>
    <col min="3855" max="3855" width="10.125" style="1" customWidth="1"/>
    <col min="3856" max="3861" width="4.125" style="1" customWidth="1"/>
    <col min="3862" max="3864" width="6.125" style="1" customWidth="1"/>
    <col min="3865" max="3867" width="7.125" style="1" customWidth="1"/>
    <col min="3868" max="3868" width="10.375" style="1" customWidth="1"/>
    <col min="3869" max="4105" width="9" style="1"/>
    <col min="4106" max="4106" width="2.75" style="1" customWidth="1"/>
    <col min="4107" max="4107" width="27.125" style="1" customWidth="1"/>
    <col min="4108" max="4108" width="5.375" style="1" customWidth="1"/>
    <col min="4109" max="4109" width="5" style="1" customWidth="1"/>
    <col min="4110" max="4110" width="7.375" style="1" customWidth="1"/>
    <col min="4111" max="4111" width="10.125" style="1" customWidth="1"/>
    <col min="4112" max="4117" width="4.125" style="1" customWidth="1"/>
    <col min="4118" max="4120" width="6.125" style="1" customWidth="1"/>
    <col min="4121" max="4123" width="7.125" style="1" customWidth="1"/>
    <col min="4124" max="4124" width="10.375" style="1" customWidth="1"/>
    <col min="4125" max="4361" width="9" style="1"/>
    <col min="4362" max="4362" width="2.75" style="1" customWidth="1"/>
    <col min="4363" max="4363" width="27.125" style="1" customWidth="1"/>
    <col min="4364" max="4364" width="5.375" style="1" customWidth="1"/>
    <col min="4365" max="4365" width="5" style="1" customWidth="1"/>
    <col min="4366" max="4366" width="7.375" style="1" customWidth="1"/>
    <col min="4367" max="4367" width="10.125" style="1" customWidth="1"/>
    <col min="4368" max="4373" width="4.125" style="1" customWidth="1"/>
    <col min="4374" max="4376" width="6.125" style="1" customWidth="1"/>
    <col min="4377" max="4379" width="7.125" style="1" customWidth="1"/>
    <col min="4380" max="4380" width="10.375" style="1" customWidth="1"/>
    <col min="4381" max="4617" width="9" style="1"/>
    <col min="4618" max="4618" width="2.75" style="1" customWidth="1"/>
    <col min="4619" max="4619" width="27.125" style="1" customWidth="1"/>
    <col min="4620" max="4620" width="5.375" style="1" customWidth="1"/>
    <col min="4621" max="4621" width="5" style="1" customWidth="1"/>
    <col min="4622" max="4622" width="7.375" style="1" customWidth="1"/>
    <col min="4623" max="4623" width="10.125" style="1" customWidth="1"/>
    <col min="4624" max="4629" width="4.125" style="1" customWidth="1"/>
    <col min="4630" max="4632" width="6.125" style="1" customWidth="1"/>
    <col min="4633" max="4635" width="7.125" style="1" customWidth="1"/>
    <col min="4636" max="4636" width="10.375" style="1" customWidth="1"/>
    <col min="4637" max="4873" width="9" style="1"/>
    <col min="4874" max="4874" width="2.75" style="1" customWidth="1"/>
    <col min="4875" max="4875" width="27.125" style="1" customWidth="1"/>
    <col min="4876" max="4876" width="5.375" style="1" customWidth="1"/>
    <col min="4877" max="4877" width="5" style="1" customWidth="1"/>
    <col min="4878" max="4878" width="7.375" style="1" customWidth="1"/>
    <col min="4879" max="4879" width="10.125" style="1" customWidth="1"/>
    <col min="4880" max="4885" width="4.125" style="1" customWidth="1"/>
    <col min="4886" max="4888" width="6.125" style="1" customWidth="1"/>
    <col min="4889" max="4891" width="7.125" style="1" customWidth="1"/>
    <col min="4892" max="4892" width="10.375" style="1" customWidth="1"/>
    <col min="4893" max="5129" width="9" style="1"/>
    <col min="5130" max="5130" width="2.75" style="1" customWidth="1"/>
    <col min="5131" max="5131" width="27.125" style="1" customWidth="1"/>
    <col min="5132" max="5132" width="5.375" style="1" customWidth="1"/>
    <col min="5133" max="5133" width="5" style="1" customWidth="1"/>
    <col min="5134" max="5134" width="7.375" style="1" customWidth="1"/>
    <col min="5135" max="5135" width="10.125" style="1" customWidth="1"/>
    <col min="5136" max="5141" width="4.125" style="1" customWidth="1"/>
    <col min="5142" max="5144" width="6.125" style="1" customWidth="1"/>
    <col min="5145" max="5147" width="7.125" style="1" customWidth="1"/>
    <col min="5148" max="5148" width="10.375" style="1" customWidth="1"/>
    <col min="5149" max="5385" width="9" style="1"/>
    <col min="5386" max="5386" width="2.75" style="1" customWidth="1"/>
    <col min="5387" max="5387" width="27.125" style="1" customWidth="1"/>
    <col min="5388" max="5388" width="5.375" style="1" customWidth="1"/>
    <col min="5389" max="5389" width="5" style="1" customWidth="1"/>
    <col min="5390" max="5390" width="7.375" style="1" customWidth="1"/>
    <col min="5391" max="5391" width="10.125" style="1" customWidth="1"/>
    <col min="5392" max="5397" width="4.125" style="1" customWidth="1"/>
    <col min="5398" max="5400" width="6.125" style="1" customWidth="1"/>
    <col min="5401" max="5403" width="7.125" style="1" customWidth="1"/>
    <col min="5404" max="5404" width="10.375" style="1" customWidth="1"/>
    <col min="5405" max="5641" width="9" style="1"/>
    <col min="5642" max="5642" width="2.75" style="1" customWidth="1"/>
    <col min="5643" max="5643" width="27.125" style="1" customWidth="1"/>
    <col min="5644" max="5644" width="5.375" style="1" customWidth="1"/>
    <col min="5645" max="5645" width="5" style="1" customWidth="1"/>
    <col min="5646" max="5646" width="7.375" style="1" customWidth="1"/>
    <col min="5647" max="5647" width="10.125" style="1" customWidth="1"/>
    <col min="5648" max="5653" width="4.125" style="1" customWidth="1"/>
    <col min="5654" max="5656" width="6.125" style="1" customWidth="1"/>
    <col min="5657" max="5659" width="7.125" style="1" customWidth="1"/>
    <col min="5660" max="5660" width="10.375" style="1" customWidth="1"/>
    <col min="5661" max="5897" width="9" style="1"/>
    <col min="5898" max="5898" width="2.75" style="1" customWidth="1"/>
    <col min="5899" max="5899" width="27.125" style="1" customWidth="1"/>
    <col min="5900" max="5900" width="5.375" style="1" customWidth="1"/>
    <col min="5901" max="5901" width="5" style="1" customWidth="1"/>
    <col min="5902" max="5902" width="7.375" style="1" customWidth="1"/>
    <col min="5903" max="5903" width="10.125" style="1" customWidth="1"/>
    <col min="5904" max="5909" width="4.125" style="1" customWidth="1"/>
    <col min="5910" max="5912" width="6.125" style="1" customWidth="1"/>
    <col min="5913" max="5915" width="7.125" style="1" customWidth="1"/>
    <col min="5916" max="5916" width="10.375" style="1" customWidth="1"/>
    <col min="5917" max="6153" width="9" style="1"/>
    <col min="6154" max="6154" width="2.75" style="1" customWidth="1"/>
    <col min="6155" max="6155" width="27.125" style="1" customWidth="1"/>
    <col min="6156" max="6156" width="5.375" style="1" customWidth="1"/>
    <col min="6157" max="6157" width="5" style="1" customWidth="1"/>
    <col min="6158" max="6158" width="7.375" style="1" customWidth="1"/>
    <col min="6159" max="6159" width="10.125" style="1" customWidth="1"/>
    <col min="6160" max="6165" width="4.125" style="1" customWidth="1"/>
    <col min="6166" max="6168" width="6.125" style="1" customWidth="1"/>
    <col min="6169" max="6171" width="7.125" style="1" customWidth="1"/>
    <col min="6172" max="6172" width="10.375" style="1" customWidth="1"/>
    <col min="6173" max="6409" width="9" style="1"/>
    <col min="6410" max="6410" width="2.75" style="1" customWidth="1"/>
    <col min="6411" max="6411" width="27.125" style="1" customWidth="1"/>
    <col min="6412" max="6412" width="5.375" style="1" customWidth="1"/>
    <col min="6413" max="6413" width="5" style="1" customWidth="1"/>
    <col min="6414" max="6414" width="7.375" style="1" customWidth="1"/>
    <col min="6415" max="6415" width="10.125" style="1" customWidth="1"/>
    <col min="6416" max="6421" width="4.125" style="1" customWidth="1"/>
    <col min="6422" max="6424" width="6.125" style="1" customWidth="1"/>
    <col min="6425" max="6427" width="7.125" style="1" customWidth="1"/>
    <col min="6428" max="6428" width="10.375" style="1" customWidth="1"/>
    <col min="6429" max="6665" width="9" style="1"/>
    <col min="6666" max="6666" width="2.75" style="1" customWidth="1"/>
    <col min="6667" max="6667" width="27.125" style="1" customWidth="1"/>
    <col min="6668" max="6668" width="5.375" style="1" customWidth="1"/>
    <col min="6669" max="6669" width="5" style="1" customWidth="1"/>
    <col min="6670" max="6670" width="7.375" style="1" customWidth="1"/>
    <col min="6671" max="6671" width="10.125" style="1" customWidth="1"/>
    <col min="6672" max="6677" width="4.125" style="1" customWidth="1"/>
    <col min="6678" max="6680" width="6.125" style="1" customWidth="1"/>
    <col min="6681" max="6683" width="7.125" style="1" customWidth="1"/>
    <col min="6684" max="6684" width="10.375" style="1" customWidth="1"/>
    <col min="6685" max="6921" width="9" style="1"/>
    <col min="6922" max="6922" width="2.75" style="1" customWidth="1"/>
    <col min="6923" max="6923" width="27.125" style="1" customWidth="1"/>
    <col min="6924" max="6924" width="5.375" style="1" customWidth="1"/>
    <col min="6925" max="6925" width="5" style="1" customWidth="1"/>
    <col min="6926" max="6926" width="7.375" style="1" customWidth="1"/>
    <col min="6927" max="6927" width="10.125" style="1" customWidth="1"/>
    <col min="6928" max="6933" width="4.125" style="1" customWidth="1"/>
    <col min="6934" max="6936" width="6.125" style="1" customWidth="1"/>
    <col min="6937" max="6939" width="7.125" style="1" customWidth="1"/>
    <col min="6940" max="6940" width="10.375" style="1" customWidth="1"/>
    <col min="6941" max="7177" width="9" style="1"/>
    <col min="7178" max="7178" width="2.75" style="1" customWidth="1"/>
    <col min="7179" max="7179" width="27.125" style="1" customWidth="1"/>
    <col min="7180" max="7180" width="5.375" style="1" customWidth="1"/>
    <col min="7181" max="7181" width="5" style="1" customWidth="1"/>
    <col min="7182" max="7182" width="7.375" style="1" customWidth="1"/>
    <col min="7183" max="7183" width="10.125" style="1" customWidth="1"/>
    <col min="7184" max="7189" width="4.125" style="1" customWidth="1"/>
    <col min="7190" max="7192" width="6.125" style="1" customWidth="1"/>
    <col min="7193" max="7195" width="7.125" style="1" customWidth="1"/>
    <col min="7196" max="7196" width="10.375" style="1" customWidth="1"/>
    <col min="7197" max="7433" width="9" style="1"/>
    <col min="7434" max="7434" width="2.75" style="1" customWidth="1"/>
    <col min="7435" max="7435" width="27.125" style="1" customWidth="1"/>
    <col min="7436" max="7436" width="5.375" style="1" customWidth="1"/>
    <col min="7437" max="7437" width="5" style="1" customWidth="1"/>
    <col min="7438" max="7438" width="7.375" style="1" customWidth="1"/>
    <col min="7439" max="7439" width="10.125" style="1" customWidth="1"/>
    <col min="7440" max="7445" width="4.125" style="1" customWidth="1"/>
    <col min="7446" max="7448" width="6.125" style="1" customWidth="1"/>
    <col min="7449" max="7451" width="7.125" style="1" customWidth="1"/>
    <col min="7452" max="7452" width="10.375" style="1" customWidth="1"/>
    <col min="7453" max="7689" width="9" style="1"/>
    <col min="7690" max="7690" width="2.75" style="1" customWidth="1"/>
    <col min="7691" max="7691" width="27.125" style="1" customWidth="1"/>
    <col min="7692" max="7692" width="5.375" style="1" customWidth="1"/>
    <col min="7693" max="7693" width="5" style="1" customWidth="1"/>
    <col min="7694" max="7694" width="7.375" style="1" customWidth="1"/>
    <col min="7695" max="7695" width="10.125" style="1" customWidth="1"/>
    <col min="7696" max="7701" width="4.125" style="1" customWidth="1"/>
    <col min="7702" max="7704" width="6.125" style="1" customWidth="1"/>
    <col min="7705" max="7707" width="7.125" style="1" customWidth="1"/>
    <col min="7708" max="7708" width="10.375" style="1" customWidth="1"/>
    <col min="7709" max="7945" width="9" style="1"/>
    <col min="7946" max="7946" width="2.75" style="1" customWidth="1"/>
    <col min="7947" max="7947" width="27.125" style="1" customWidth="1"/>
    <col min="7948" max="7948" width="5.375" style="1" customWidth="1"/>
    <col min="7949" max="7949" width="5" style="1" customWidth="1"/>
    <col min="7950" max="7950" width="7.375" style="1" customWidth="1"/>
    <col min="7951" max="7951" width="10.125" style="1" customWidth="1"/>
    <col min="7952" max="7957" width="4.125" style="1" customWidth="1"/>
    <col min="7958" max="7960" width="6.125" style="1" customWidth="1"/>
    <col min="7961" max="7963" width="7.125" style="1" customWidth="1"/>
    <col min="7964" max="7964" width="10.375" style="1" customWidth="1"/>
    <col min="7965" max="8201" width="9" style="1"/>
    <col min="8202" max="8202" width="2.75" style="1" customWidth="1"/>
    <col min="8203" max="8203" width="27.125" style="1" customWidth="1"/>
    <col min="8204" max="8204" width="5.375" style="1" customWidth="1"/>
    <col min="8205" max="8205" width="5" style="1" customWidth="1"/>
    <col min="8206" max="8206" width="7.375" style="1" customWidth="1"/>
    <col min="8207" max="8207" width="10.125" style="1" customWidth="1"/>
    <col min="8208" max="8213" width="4.125" style="1" customWidth="1"/>
    <col min="8214" max="8216" width="6.125" style="1" customWidth="1"/>
    <col min="8217" max="8219" width="7.125" style="1" customWidth="1"/>
    <col min="8220" max="8220" width="10.375" style="1" customWidth="1"/>
    <col min="8221" max="8457" width="9" style="1"/>
    <col min="8458" max="8458" width="2.75" style="1" customWidth="1"/>
    <col min="8459" max="8459" width="27.125" style="1" customWidth="1"/>
    <col min="8460" max="8460" width="5.375" style="1" customWidth="1"/>
    <col min="8461" max="8461" width="5" style="1" customWidth="1"/>
    <col min="8462" max="8462" width="7.375" style="1" customWidth="1"/>
    <col min="8463" max="8463" width="10.125" style="1" customWidth="1"/>
    <col min="8464" max="8469" width="4.125" style="1" customWidth="1"/>
    <col min="8470" max="8472" width="6.125" style="1" customWidth="1"/>
    <col min="8473" max="8475" width="7.125" style="1" customWidth="1"/>
    <col min="8476" max="8476" width="10.375" style="1" customWidth="1"/>
    <col min="8477" max="8713" width="9" style="1"/>
    <col min="8714" max="8714" width="2.75" style="1" customWidth="1"/>
    <col min="8715" max="8715" width="27.125" style="1" customWidth="1"/>
    <col min="8716" max="8716" width="5.375" style="1" customWidth="1"/>
    <col min="8717" max="8717" width="5" style="1" customWidth="1"/>
    <col min="8718" max="8718" width="7.375" style="1" customWidth="1"/>
    <col min="8719" max="8719" width="10.125" style="1" customWidth="1"/>
    <col min="8720" max="8725" width="4.125" style="1" customWidth="1"/>
    <col min="8726" max="8728" width="6.125" style="1" customWidth="1"/>
    <col min="8729" max="8731" width="7.125" style="1" customWidth="1"/>
    <col min="8732" max="8732" width="10.375" style="1" customWidth="1"/>
    <col min="8733" max="8969" width="9" style="1"/>
    <col min="8970" max="8970" width="2.75" style="1" customWidth="1"/>
    <col min="8971" max="8971" width="27.125" style="1" customWidth="1"/>
    <col min="8972" max="8972" width="5.375" style="1" customWidth="1"/>
    <col min="8973" max="8973" width="5" style="1" customWidth="1"/>
    <col min="8974" max="8974" width="7.375" style="1" customWidth="1"/>
    <col min="8975" max="8975" width="10.125" style="1" customWidth="1"/>
    <col min="8976" max="8981" width="4.125" style="1" customWidth="1"/>
    <col min="8982" max="8984" width="6.125" style="1" customWidth="1"/>
    <col min="8985" max="8987" width="7.125" style="1" customWidth="1"/>
    <col min="8988" max="8988" width="10.375" style="1" customWidth="1"/>
    <col min="8989" max="9225" width="9" style="1"/>
    <col min="9226" max="9226" width="2.75" style="1" customWidth="1"/>
    <col min="9227" max="9227" width="27.125" style="1" customWidth="1"/>
    <col min="9228" max="9228" width="5.375" style="1" customWidth="1"/>
    <col min="9229" max="9229" width="5" style="1" customWidth="1"/>
    <col min="9230" max="9230" width="7.375" style="1" customWidth="1"/>
    <col min="9231" max="9231" width="10.125" style="1" customWidth="1"/>
    <col min="9232" max="9237" width="4.125" style="1" customWidth="1"/>
    <col min="9238" max="9240" width="6.125" style="1" customWidth="1"/>
    <col min="9241" max="9243" width="7.125" style="1" customWidth="1"/>
    <col min="9244" max="9244" width="10.375" style="1" customWidth="1"/>
    <col min="9245" max="9481" width="9" style="1"/>
    <col min="9482" max="9482" width="2.75" style="1" customWidth="1"/>
    <col min="9483" max="9483" width="27.125" style="1" customWidth="1"/>
    <col min="9484" max="9484" width="5.375" style="1" customWidth="1"/>
    <col min="9485" max="9485" width="5" style="1" customWidth="1"/>
    <col min="9486" max="9486" width="7.375" style="1" customWidth="1"/>
    <col min="9487" max="9487" width="10.125" style="1" customWidth="1"/>
    <col min="9488" max="9493" width="4.125" style="1" customWidth="1"/>
    <col min="9494" max="9496" width="6.125" style="1" customWidth="1"/>
    <col min="9497" max="9499" width="7.125" style="1" customWidth="1"/>
    <col min="9500" max="9500" width="10.375" style="1" customWidth="1"/>
    <col min="9501" max="9737" width="9" style="1"/>
    <col min="9738" max="9738" width="2.75" style="1" customWidth="1"/>
    <col min="9739" max="9739" width="27.125" style="1" customWidth="1"/>
    <col min="9740" max="9740" width="5.375" style="1" customWidth="1"/>
    <col min="9741" max="9741" width="5" style="1" customWidth="1"/>
    <col min="9742" max="9742" width="7.375" style="1" customWidth="1"/>
    <col min="9743" max="9743" width="10.125" style="1" customWidth="1"/>
    <col min="9744" max="9749" width="4.125" style="1" customWidth="1"/>
    <col min="9750" max="9752" width="6.125" style="1" customWidth="1"/>
    <col min="9753" max="9755" width="7.125" style="1" customWidth="1"/>
    <col min="9756" max="9756" width="10.375" style="1" customWidth="1"/>
    <col min="9757" max="9993" width="9" style="1"/>
    <col min="9994" max="9994" width="2.75" style="1" customWidth="1"/>
    <col min="9995" max="9995" width="27.125" style="1" customWidth="1"/>
    <col min="9996" max="9996" width="5.375" style="1" customWidth="1"/>
    <col min="9997" max="9997" width="5" style="1" customWidth="1"/>
    <col min="9998" max="9998" width="7.375" style="1" customWidth="1"/>
    <col min="9999" max="9999" width="10.125" style="1" customWidth="1"/>
    <col min="10000" max="10005" width="4.125" style="1" customWidth="1"/>
    <col min="10006" max="10008" width="6.125" style="1" customWidth="1"/>
    <col min="10009" max="10011" width="7.125" style="1" customWidth="1"/>
    <col min="10012" max="10012" width="10.375" style="1" customWidth="1"/>
    <col min="10013" max="10249" width="9" style="1"/>
    <col min="10250" max="10250" width="2.75" style="1" customWidth="1"/>
    <col min="10251" max="10251" width="27.125" style="1" customWidth="1"/>
    <col min="10252" max="10252" width="5.375" style="1" customWidth="1"/>
    <col min="10253" max="10253" width="5" style="1" customWidth="1"/>
    <col min="10254" max="10254" width="7.375" style="1" customWidth="1"/>
    <col min="10255" max="10255" width="10.125" style="1" customWidth="1"/>
    <col min="10256" max="10261" width="4.125" style="1" customWidth="1"/>
    <col min="10262" max="10264" width="6.125" style="1" customWidth="1"/>
    <col min="10265" max="10267" width="7.125" style="1" customWidth="1"/>
    <col min="10268" max="10268" width="10.375" style="1" customWidth="1"/>
    <col min="10269" max="10505" width="9" style="1"/>
    <col min="10506" max="10506" width="2.75" style="1" customWidth="1"/>
    <col min="10507" max="10507" width="27.125" style="1" customWidth="1"/>
    <col min="10508" max="10508" width="5.375" style="1" customWidth="1"/>
    <col min="10509" max="10509" width="5" style="1" customWidth="1"/>
    <col min="10510" max="10510" width="7.375" style="1" customWidth="1"/>
    <col min="10511" max="10511" width="10.125" style="1" customWidth="1"/>
    <col min="10512" max="10517" width="4.125" style="1" customWidth="1"/>
    <col min="10518" max="10520" width="6.125" style="1" customWidth="1"/>
    <col min="10521" max="10523" width="7.125" style="1" customWidth="1"/>
    <col min="10524" max="10524" width="10.375" style="1" customWidth="1"/>
    <col min="10525" max="10761" width="9" style="1"/>
    <col min="10762" max="10762" width="2.75" style="1" customWidth="1"/>
    <col min="10763" max="10763" width="27.125" style="1" customWidth="1"/>
    <col min="10764" max="10764" width="5.375" style="1" customWidth="1"/>
    <col min="10765" max="10765" width="5" style="1" customWidth="1"/>
    <col min="10766" max="10766" width="7.375" style="1" customWidth="1"/>
    <col min="10767" max="10767" width="10.125" style="1" customWidth="1"/>
    <col min="10768" max="10773" width="4.125" style="1" customWidth="1"/>
    <col min="10774" max="10776" width="6.125" style="1" customWidth="1"/>
    <col min="10777" max="10779" width="7.125" style="1" customWidth="1"/>
    <col min="10780" max="10780" width="10.375" style="1" customWidth="1"/>
    <col min="10781" max="11017" width="9" style="1"/>
    <col min="11018" max="11018" width="2.75" style="1" customWidth="1"/>
    <col min="11019" max="11019" width="27.125" style="1" customWidth="1"/>
    <col min="11020" max="11020" width="5.375" style="1" customWidth="1"/>
    <col min="11021" max="11021" width="5" style="1" customWidth="1"/>
    <col min="11022" max="11022" width="7.375" style="1" customWidth="1"/>
    <col min="11023" max="11023" width="10.125" style="1" customWidth="1"/>
    <col min="11024" max="11029" width="4.125" style="1" customWidth="1"/>
    <col min="11030" max="11032" width="6.125" style="1" customWidth="1"/>
    <col min="11033" max="11035" width="7.125" style="1" customWidth="1"/>
    <col min="11036" max="11036" width="10.375" style="1" customWidth="1"/>
    <col min="11037" max="11273" width="9" style="1"/>
    <col min="11274" max="11274" width="2.75" style="1" customWidth="1"/>
    <col min="11275" max="11275" width="27.125" style="1" customWidth="1"/>
    <col min="11276" max="11276" width="5.375" style="1" customWidth="1"/>
    <col min="11277" max="11277" width="5" style="1" customWidth="1"/>
    <col min="11278" max="11278" width="7.375" style="1" customWidth="1"/>
    <col min="11279" max="11279" width="10.125" style="1" customWidth="1"/>
    <col min="11280" max="11285" width="4.125" style="1" customWidth="1"/>
    <col min="11286" max="11288" width="6.125" style="1" customWidth="1"/>
    <col min="11289" max="11291" width="7.125" style="1" customWidth="1"/>
    <col min="11292" max="11292" width="10.375" style="1" customWidth="1"/>
    <col min="11293" max="11529" width="9" style="1"/>
    <col min="11530" max="11530" width="2.75" style="1" customWidth="1"/>
    <col min="11531" max="11531" width="27.125" style="1" customWidth="1"/>
    <col min="11532" max="11532" width="5.375" style="1" customWidth="1"/>
    <col min="11533" max="11533" width="5" style="1" customWidth="1"/>
    <col min="11534" max="11534" width="7.375" style="1" customWidth="1"/>
    <col min="11535" max="11535" width="10.125" style="1" customWidth="1"/>
    <col min="11536" max="11541" width="4.125" style="1" customWidth="1"/>
    <col min="11542" max="11544" width="6.125" style="1" customWidth="1"/>
    <col min="11545" max="11547" width="7.125" style="1" customWidth="1"/>
    <col min="11548" max="11548" width="10.375" style="1" customWidth="1"/>
    <col min="11549" max="11785" width="9" style="1"/>
    <col min="11786" max="11786" width="2.75" style="1" customWidth="1"/>
    <col min="11787" max="11787" width="27.125" style="1" customWidth="1"/>
    <col min="11788" max="11788" width="5.375" style="1" customWidth="1"/>
    <col min="11789" max="11789" width="5" style="1" customWidth="1"/>
    <col min="11790" max="11790" width="7.375" style="1" customWidth="1"/>
    <col min="11791" max="11791" width="10.125" style="1" customWidth="1"/>
    <col min="11792" max="11797" width="4.125" style="1" customWidth="1"/>
    <col min="11798" max="11800" width="6.125" style="1" customWidth="1"/>
    <col min="11801" max="11803" width="7.125" style="1" customWidth="1"/>
    <col min="11804" max="11804" width="10.375" style="1" customWidth="1"/>
    <col min="11805" max="12041" width="9" style="1"/>
    <col min="12042" max="12042" width="2.75" style="1" customWidth="1"/>
    <col min="12043" max="12043" width="27.125" style="1" customWidth="1"/>
    <col min="12044" max="12044" width="5.375" style="1" customWidth="1"/>
    <col min="12045" max="12045" width="5" style="1" customWidth="1"/>
    <col min="12046" max="12046" width="7.375" style="1" customWidth="1"/>
    <col min="12047" max="12047" width="10.125" style="1" customWidth="1"/>
    <col min="12048" max="12053" width="4.125" style="1" customWidth="1"/>
    <col min="12054" max="12056" width="6.125" style="1" customWidth="1"/>
    <col min="12057" max="12059" width="7.125" style="1" customWidth="1"/>
    <col min="12060" max="12060" width="10.375" style="1" customWidth="1"/>
    <col min="12061" max="12297" width="9" style="1"/>
    <col min="12298" max="12298" width="2.75" style="1" customWidth="1"/>
    <col min="12299" max="12299" width="27.125" style="1" customWidth="1"/>
    <col min="12300" max="12300" width="5.375" style="1" customWidth="1"/>
    <col min="12301" max="12301" width="5" style="1" customWidth="1"/>
    <col min="12302" max="12302" width="7.375" style="1" customWidth="1"/>
    <col min="12303" max="12303" width="10.125" style="1" customWidth="1"/>
    <col min="12304" max="12309" width="4.125" style="1" customWidth="1"/>
    <col min="12310" max="12312" width="6.125" style="1" customWidth="1"/>
    <col min="12313" max="12315" width="7.125" style="1" customWidth="1"/>
    <col min="12316" max="12316" width="10.375" style="1" customWidth="1"/>
    <col min="12317" max="12553" width="9" style="1"/>
    <col min="12554" max="12554" width="2.75" style="1" customWidth="1"/>
    <col min="12555" max="12555" width="27.125" style="1" customWidth="1"/>
    <col min="12556" max="12556" width="5.375" style="1" customWidth="1"/>
    <col min="12557" max="12557" width="5" style="1" customWidth="1"/>
    <col min="12558" max="12558" width="7.375" style="1" customWidth="1"/>
    <col min="12559" max="12559" width="10.125" style="1" customWidth="1"/>
    <col min="12560" max="12565" width="4.125" style="1" customWidth="1"/>
    <col min="12566" max="12568" width="6.125" style="1" customWidth="1"/>
    <col min="12569" max="12571" width="7.125" style="1" customWidth="1"/>
    <col min="12572" max="12572" width="10.375" style="1" customWidth="1"/>
    <col min="12573" max="12809" width="9" style="1"/>
    <col min="12810" max="12810" width="2.75" style="1" customWidth="1"/>
    <col min="12811" max="12811" width="27.125" style="1" customWidth="1"/>
    <col min="12812" max="12812" width="5.375" style="1" customWidth="1"/>
    <col min="12813" max="12813" width="5" style="1" customWidth="1"/>
    <col min="12814" max="12814" width="7.375" style="1" customWidth="1"/>
    <col min="12815" max="12815" width="10.125" style="1" customWidth="1"/>
    <col min="12816" max="12821" width="4.125" style="1" customWidth="1"/>
    <col min="12822" max="12824" width="6.125" style="1" customWidth="1"/>
    <col min="12825" max="12827" width="7.125" style="1" customWidth="1"/>
    <col min="12828" max="12828" width="10.375" style="1" customWidth="1"/>
    <col min="12829" max="13065" width="9" style="1"/>
    <col min="13066" max="13066" width="2.75" style="1" customWidth="1"/>
    <col min="13067" max="13067" width="27.125" style="1" customWidth="1"/>
    <col min="13068" max="13068" width="5.375" style="1" customWidth="1"/>
    <col min="13069" max="13069" width="5" style="1" customWidth="1"/>
    <col min="13070" max="13070" width="7.375" style="1" customWidth="1"/>
    <col min="13071" max="13071" width="10.125" style="1" customWidth="1"/>
    <col min="13072" max="13077" width="4.125" style="1" customWidth="1"/>
    <col min="13078" max="13080" width="6.125" style="1" customWidth="1"/>
    <col min="13081" max="13083" width="7.125" style="1" customWidth="1"/>
    <col min="13084" max="13084" width="10.375" style="1" customWidth="1"/>
    <col min="13085" max="13321" width="9" style="1"/>
    <col min="13322" max="13322" width="2.75" style="1" customWidth="1"/>
    <col min="13323" max="13323" width="27.125" style="1" customWidth="1"/>
    <col min="13324" max="13324" width="5.375" style="1" customWidth="1"/>
    <col min="13325" max="13325" width="5" style="1" customWidth="1"/>
    <col min="13326" max="13326" width="7.375" style="1" customWidth="1"/>
    <col min="13327" max="13327" width="10.125" style="1" customWidth="1"/>
    <col min="13328" max="13333" width="4.125" style="1" customWidth="1"/>
    <col min="13334" max="13336" width="6.125" style="1" customWidth="1"/>
    <col min="13337" max="13339" width="7.125" style="1" customWidth="1"/>
    <col min="13340" max="13340" width="10.375" style="1" customWidth="1"/>
    <col min="13341" max="13577" width="9" style="1"/>
    <col min="13578" max="13578" width="2.75" style="1" customWidth="1"/>
    <col min="13579" max="13579" width="27.125" style="1" customWidth="1"/>
    <col min="13580" max="13580" width="5.375" style="1" customWidth="1"/>
    <col min="13581" max="13581" width="5" style="1" customWidth="1"/>
    <col min="13582" max="13582" width="7.375" style="1" customWidth="1"/>
    <col min="13583" max="13583" width="10.125" style="1" customWidth="1"/>
    <col min="13584" max="13589" width="4.125" style="1" customWidth="1"/>
    <col min="13590" max="13592" width="6.125" style="1" customWidth="1"/>
    <col min="13593" max="13595" width="7.125" style="1" customWidth="1"/>
    <col min="13596" max="13596" width="10.375" style="1" customWidth="1"/>
    <col min="13597" max="13833" width="9" style="1"/>
    <col min="13834" max="13834" width="2.75" style="1" customWidth="1"/>
    <col min="13835" max="13835" width="27.125" style="1" customWidth="1"/>
    <col min="13836" max="13836" width="5.375" style="1" customWidth="1"/>
    <col min="13837" max="13837" width="5" style="1" customWidth="1"/>
    <col min="13838" max="13838" width="7.375" style="1" customWidth="1"/>
    <col min="13839" max="13839" width="10.125" style="1" customWidth="1"/>
    <col min="13840" max="13845" width="4.125" style="1" customWidth="1"/>
    <col min="13846" max="13848" width="6.125" style="1" customWidth="1"/>
    <col min="13849" max="13851" width="7.125" style="1" customWidth="1"/>
    <col min="13852" max="13852" width="10.375" style="1" customWidth="1"/>
    <col min="13853" max="14089" width="9" style="1"/>
    <col min="14090" max="14090" width="2.75" style="1" customWidth="1"/>
    <col min="14091" max="14091" width="27.125" style="1" customWidth="1"/>
    <col min="14092" max="14092" width="5.375" style="1" customWidth="1"/>
    <col min="14093" max="14093" width="5" style="1" customWidth="1"/>
    <col min="14094" max="14094" width="7.375" style="1" customWidth="1"/>
    <col min="14095" max="14095" width="10.125" style="1" customWidth="1"/>
    <col min="14096" max="14101" width="4.125" style="1" customWidth="1"/>
    <col min="14102" max="14104" width="6.125" style="1" customWidth="1"/>
    <col min="14105" max="14107" width="7.125" style="1" customWidth="1"/>
    <col min="14108" max="14108" width="10.375" style="1" customWidth="1"/>
    <col min="14109" max="14345" width="9" style="1"/>
    <col min="14346" max="14346" width="2.75" style="1" customWidth="1"/>
    <col min="14347" max="14347" width="27.125" style="1" customWidth="1"/>
    <col min="14348" max="14348" width="5.375" style="1" customWidth="1"/>
    <col min="14349" max="14349" width="5" style="1" customWidth="1"/>
    <col min="14350" max="14350" width="7.375" style="1" customWidth="1"/>
    <col min="14351" max="14351" width="10.125" style="1" customWidth="1"/>
    <col min="14352" max="14357" width="4.125" style="1" customWidth="1"/>
    <col min="14358" max="14360" width="6.125" style="1" customWidth="1"/>
    <col min="14361" max="14363" width="7.125" style="1" customWidth="1"/>
    <col min="14364" max="14364" width="10.375" style="1" customWidth="1"/>
    <col min="14365" max="14601" width="9" style="1"/>
    <col min="14602" max="14602" width="2.75" style="1" customWidth="1"/>
    <col min="14603" max="14603" width="27.125" style="1" customWidth="1"/>
    <col min="14604" max="14604" width="5.375" style="1" customWidth="1"/>
    <col min="14605" max="14605" width="5" style="1" customWidth="1"/>
    <col min="14606" max="14606" width="7.375" style="1" customWidth="1"/>
    <col min="14607" max="14607" width="10.125" style="1" customWidth="1"/>
    <col min="14608" max="14613" width="4.125" style="1" customWidth="1"/>
    <col min="14614" max="14616" width="6.125" style="1" customWidth="1"/>
    <col min="14617" max="14619" width="7.125" style="1" customWidth="1"/>
    <col min="14620" max="14620" width="10.375" style="1" customWidth="1"/>
    <col min="14621" max="14857" width="9" style="1"/>
    <col min="14858" max="14858" width="2.75" style="1" customWidth="1"/>
    <col min="14859" max="14859" width="27.125" style="1" customWidth="1"/>
    <col min="14860" max="14860" width="5.375" style="1" customWidth="1"/>
    <col min="14861" max="14861" width="5" style="1" customWidth="1"/>
    <col min="14862" max="14862" width="7.375" style="1" customWidth="1"/>
    <col min="14863" max="14863" width="10.125" style="1" customWidth="1"/>
    <col min="14864" max="14869" width="4.125" style="1" customWidth="1"/>
    <col min="14870" max="14872" width="6.125" style="1" customWidth="1"/>
    <col min="14873" max="14875" width="7.125" style="1" customWidth="1"/>
    <col min="14876" max="14876" width="10.375" style="1" customWidth="1"/>
    <col min="14877" max="15113" width="9" style="1"/>
    <col min="15114" max="15114" width="2.75" style="1" customWidth="1"/>
    <col min="15115" max="15115" width="27.125" style="1" customWidth="1"/>
    <col min="15116" max="15116" width="5.375" style="1" customWidth="1"/>
    <col min="15117" max="15117" width="5" style="1" customWidth="1"/>
    <col min="15118" max="15118" width="7.375" style="1" customWidth="1"/>
    <col min="15119" max="15119" width="10.125" style="1" customWidth="1"/>
    <col min="15120" max="15125" width="4.125" style="1" customWidth="1"/>
    <col min="15126" max="15128" width="6.125" style="1" customWidth="1"/>
    <col min="15129" max="15131" width="7.125" style="1" customWidth="1"/>
    <col min="15132" max="15132" width="10.375" style="1" customWidth="1"/>
    <col min="15133" max="15369" width="9" style="1"/>
    <col min="15370" max="15370" width="2.75" style="1" customWidth="1"/>
    <col min="15371" max="15371" width="27.125" style="1" customWidth="1"/>
    <col min="15372" max="15372" width="5.375" style="1" customWidth="1"/>
    <col min="15373" max="15373" width="5" style="1" customWidth="1"/>
    <col min="15374" max="15374" width="7.375" style="1" customWidth="1"/>
    <col min="15375" max="15375" width="10.125" style="1" customWidth="1"/>
    <col min="15376" max="15381" width="4.125" style="1" customWidth="1"/>
    <col min="15382" max="15384" width="6.125" style="1" customWidth="1"/>
    <col min="15385" max="15387" width="7.125" style="1" customWidth="1"/>
    <col min="15388" max="15388" width="10.375" style="1" customWidth="1"/>
    <col min="15389" max="15625" width="9" style="1"/>
    <col min="15626" max="15626" width="2.75" style="1" customWidth="1"/>
    <col min="15627" max="15627" width="27.125" style="1" customWidth="1"/>
    <col min="15628" max="15628" width="5.375" style="1" customWidth="1"/>
    <col min="15629" max="15629" width="5" style="1" customWidth="1"/>
    <col min="15630" max="15630" width="7.375" style="1" customWidth="1"/>
    <col min="15631" max="15631" width="10.125" style="1" customWidth="1"/>
    <col min="15632" max="15637" width="4.125" style="1" customWidth="1"/>
    <col min="15638" max="15640" width="6.125" style="1" customWidth="1"/>
    <col min="15641" max="15643" width="7.125" style="1" customWidth="1"/>
    <col min="15644" max="15644" width="10.375" style="1" customWidth="1"/>
    <col min="15645" max="15881" width="9" style="1"/>
    <col min="15882" max="15882" width="2.75" style="1" customWidth="1"/>
    <col min="15883" max="15883" width="27.125" style="1" customWidth="1"/>
    <col min="15884" max="15884" width="5.375" style="1" customWidth="1"/>
    <col min="15885" max="15885" width="5" style="1" customWidth="1"/>
    <col min="15886" max="15886" width="7.375" style="1" customWidth="1"/>
    <col min="15887" max="15887" width="10.125" style="1" customWidth="1"/>
    <col min="15888" max="15893" width="4.125" style="1" customWidth="1"/>
    <col min="15894" max="15896" width="6.125" style="1" customWidth="1"/>
    <col min="15897" max="15899" width="7.125" style="1" customWidth="1"/>
    <col min="15900" max="15900" width="10.375" style="1" customWidth="1"/>
    <col min="15901" max="16137" width="9" style="1"/>
    <col min="16138" max="16138" width="2.75" style="1" customWidth="1"/>
    <col min="16139" max="16139" width="27.125" style="1" customWidth="1"/>
    <col min="16140" max="16140" width="5.375" style="1" customWidth="1"/>
    <col min="16141" max="16141" width="5" style="1" customWidth="1"/>
    <col min="16142" max="16142" width="7.375" style="1" customWidth="1"/>
    <col min="16143" max="16143" width="10.125" style="1" customWidth="1"/>
    <col min="16144" max="16149" width="4.125" style="1" customWidth="1"/>
    <col min="16150" max="16152" width="6.125" style="1" customWidth="1"/>
    <col min="16153" max="16155" width="7.125" style="1" customWidth="1"/>
    <col min="16156" max="16156" width="10.375" style="1" customWidth="1"/>
    <col min="16157" max="16384" width="9" style="1"/>
  </cols>
  <sheetData>
    <row r="1" spans="1:33" ht="21" x14ac:dyDescent="0.35">
      <c r="A1" s="488" t="s">
        <v>23</v>
      </c>
      <c r="B1" s="489"/>
      <c r="C1" s="489"/>
      <c r="D1" s="489"/>
      <c r="E1" s="490"/>
      <c r="F1" s="491"/>
      <c r="G1" s="153"/>
      <c r="T1" s="67">
        <v>33</v>
      </c>
    </row>
    <row r="2" spans="1:33" ht="11.1" customHeight="1" x14ac:dyDescent="0.25">
      <c r="A2" s="474" t="s">
        <v>24</v>
      </c>
      <c r="B2" s="471" t="s">
        <v>25</v>
      </c>
      <c r="C2" s="471" t="s">
        <v>26</v>
      </c>
      <c r="D2" s="471" t="s">
        <v>52</v>
      </c>
      <c r="E2" s="474" t="s">
        <v>27</v>
      </c>
      <c r="F2" s="475"/>
      <c r="G2" s="476"/>
      <c r="H2" s="473" t="s">
        <v>64</v>
      </c>
      <c r="I2" s="473"/>
      <c r="J2" s="473"/>
      <c r="K2" s="474" t="s">
        <v>57</v>
      </c>
      <c r="L2" s="475"/>
      <c r="M2" s="476"/>
      <c r="N2" s="474" t="s">
        <v>28</v>
      </c>
      <c r="O2" s="475"/>
      <c r="P2" s="476"/>
      <c r="Q2" s="474" t="s">
        <v>196</v>
      </c>
      <c r="R2" s="475"/>
      <c r="S2" s="476"/>
      <c r="T2" s="473" t="s">
        <v>1</v>
      </c>
    </row>
    <row r="3" spans="1:33" ht="13.15" customHeight="1" x14ac:dyDescent="0.25">
      <c r="A3" s="477"/>
      <c r="B3" s="483"/>
      <c r="C3" s="483"/>
      <c r="D3" s="483"/>
      <c r="E3" s="477"/>
      <c r="F3" s="478"/>
      <c r="G3" s="479"/>
      <c r="H3" s="473"/>
      <c r="I3" s="473"/>
      <c r="J3" s="473"/>
      <c r="K3" s="477"/>
      <c r="L3" s="478"/>
      <c r="M3" s="479"/>
      <c r="N3" s="477"/>
      <c r="O3" s="478"/>
      <c r="P3" s="479"/>
      <c r="Q3" s="477"/>
      <c r="R3" s="478"/>
      <c r="S3" s="479"/>
      <c r="T3" s="473"/>
    </row>
    <row r="4" spans="1:33" ht="22.9" customHeight="1" x14ac:dyDescent="0.25">
      <c r="A4" s="477"/>
      <c r="B4" s="483"/>
      <c r="C4" s="483"/>
      <c r="D4" s="483"/>
      <c r="E4" s="480"/>
      <c r="F4" s="481"/>
      <c r="G4" s="482"/>
      <c r="H4" s="473"/>
      <c r="I4" s="473"/>
      <c r="J4" s="473"/>
      <c r="K4" s="480"/>
      <c r="L4" s="481"/>
      <c r="M4" s="482"/>
      <c r="N4" s="480"/>
      <c r="O4" s="481"/>
      <c r="P4" s="482"/>
      <c r="Q4" s="480"/>
      <c r="R4" s="481"/>
      <c r="S4" s="482"/>
      <c r="T4" s="473"/>
    </row>
    <row r="5" spans="1:33" ht="11.1" customHeight="1" thickBot="1" x14ac:dyDescent="0.3">
      <c r="A5" s="477"/>
      <c r="B5" s="483"/>
      <c r="C5" s="483"/>
      <c r="D5" s="483"/>
      <c r="E5" s="484" t="s">
        <v>53</v>
      </c>
      <c r="F5" s="471" t="s">
        <v>29</v>
      </c>
      <c r="G5" s="471" t="s">
        <v>195</v>
      </c>
      <c r="H5" s="471">
        <v>2567</v>
      </c>
      <c r="I5" s="471">
        <v>2568</v>
      </c>
      <c r="J5" s="471">
        <v>2569</v>
      </c>
      <c r="K5" s="471">
        <v>2567</v>
      </c>
      <c r="L5" s="471">
        <v>2568</v>
      </c>
      <c r="M5" s="471">
        <v>2569</v>
      </c>
      <c r="N5" s="471">
        <v>2567</v>
      </c>
      <c r="O5" s="471">
        <v>2568</v>
      </c>
      <c r="P5" s="471">
        <v>2569</v>
      </c>
      <c r="Q5" s="471">
        <v>2567</v>
      </c>
      <c r="R5" s="471">
        <v>2568</v>
      </c>
      <c r="S5" s="471">
        <v>2569</v>
      </c>
      <c r="T5" s="473"/>
    </row>
    <row r="6" spans="1:33" ht="19.5" customHeight="1" x14ac:dyDescent="0.25">
      <c r="A6" s="480"/>
      <c r="B6" s="472"/>
      <c r="C6" s="472"/>
      <c r="D6" s="472"/>
      <c r="E6" s="485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3"/>
      <c r="U6" s="53"/>
      <c r="V6" s="468" t="s">
        <v>54</v>
      </c>
      <c r="W6" s="469"/>
      <c r="X6" s="469"/>
      <c r="Y6" s="470"/>
      <c r="Z6" s="465" t="s">
        <v>55</v>
      </c>
      <c r="AA6" s="466"/>
      <c r="AB6" s="466"/>
      <c r="AC6" s="467"/>
      <c r="AD6" s="465" t="s">
        <v>56</v>
      </c>
      <c r="AE6" s="466"/>
      <c r="AF6" s="466"/>
      <c r="AG6" s="467"/>
    </row>
    <row r="7" spans="1:33" ht="15.95" customHeight="1" x14ac:dyDescent="0.25">
      <c r="A7" s="16">
        <v>1</v>
      </c>
      <c r="B7" s="17" t="s">
        <v>30</v>
      </c>
      <c r="C7" s="16" t="s">
        <v>31</v>
      </c>
      <c r="D7" s="16">
        <v>1</v>
      </c>
      <c r="E7" s="130">
        <v>0</v>
      </c>
      <c r="F7" s="18">
        <v>633480</v>
      </c>
      <c r="G7" s="18">
        <f>14000*12</f>
        <v>168000</v>
      </c>
      <c r="H7" s="16">
        <v>1</v>
      </c>
      <c r="I7" s="16">
        <v>1</v>
      </c>
      <c r="J7" s="16">
        <v>1</v>
      </c>
      <c r="K7" s="130" t="s">
        <v>2</v>
      </c>
      <c r="L7" s="16" t="s">
        <v>2</v>
      </c>
      <c r="M7" s="16" t="s">
        <v>2</v>
      </c>
      <c r="N7" s="18">
        <v>19680</v>
      </c>
      <c r="O7" s="18">
        <v>19680</v>
      </c>
      <c r="P7" s="18">
        <v>19680</v>
      </c>
      <c r="Q7" s="18">
        <f>+F7+G7+N7</f>
        <v>821160</v>
      </c>
      <c r="R7" s="18">
        <f>+Q7+O7</f>
        <v>840840</v>
      </c>
      <c r="S7" s="18">
        <f>+R7+P7</f>
        <v>860520</v>
      </c>
      <c r="T7" s="18" t="s">
        <v>62</v>
      </c>
      <c r="U7" s="58">
        <v>32510</v>
      </c>
      <c r="V7" s="54">
        <v>33770</v>
      </c>
      <c r="W7" s="51">
        <f>+V7-U7</f>
        <v>1260</v>
      </c>
      <c r="X7" s="52">
        <v>12</v>
      </c>
      <c r="Y7" s="55">
        <f>+X7*W7</f>
        <v>15120</v>
      </c>
      <c r="Z7" s="54">
        <v>35090</v>
      </c>
      <c r="AA7" s="51">
        <f>+Z7-V7</f>
        <v>1320</v>
      </c>
      <c r="AB7" s="52">
        <v>12</v>
      </c>
      <c r="AC7" s="55">
        <f>+AB7*AA7</f>
        <v>15840</v>
      </c>
      <c r="AD7" s="54">
        <v>36450</v>
      </c>
      <c r="AE7" s="51">
        <f>+AD7-Z7</f>
        <v>1360</v>
      </c>
      <c r="AF7" s="52">
        <v>12</v>
      </c>
      <c r="AG7" s="55">
        <f>+AF7*AE7</f>
        <v>16320</v>
      </c>
    </row>
    <row r="8" spans="1:33" ht="15.95" customHeight="1" x14ac:dyDescent="0.25">
      <c r="A8" s="459" t="s">
        <v>15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1"/>
      <c r="U8" s="53"/>
      <c r="V8" s="56"/>
      <c r="W8" s="52"/>
      <c r="X8" s="52"/>
      <c r="Y8" s="59"/>
      <c r="Z8" s="56"/>
      <c r="AA8" s="52"/>
      <c r="AB8" s="52"/>
      <c r="AC8" s="57"/>
      <c r="AD8" s="56"/>
      <c r="AE8" s="52"/>
      <c r="AF8" s="52"/>
      <c r="AG8" s="57"/>
    </row>
    <row r="9" spans="1:33" ht="15.95" customHeight="1" x14ac:dyDescent="0.25">
      <c r="A9" s="16">
        <v>2</v>
      </c>
      <c r="B9" s="17" t="s">
        <v>32</v>
      </c>
      <c r="C9" s="16" t="s">
        <v>33</v>
      </c>
      <c r="D9" s="16">
        <v>1</v>
      </c>
      <c r="E9" s="16">
        <v>1</v>
      </c>
      <c r="F9" s="18">
        <v>468960</v>
      </c>
      <c r="G9" s="18">
        <f>3500*12</f>
        <v>42000</v>
      </c>
      <c r="H9" s="16">
        <v>1</v>
      </c>
      <c r="I9" s="16">
        <v>1</v>
      </c>
      <c r="J9" s="16">
        <v>1</v>
      </c>
      <c r="K9" s="16" t="s">
        <v>2</v>
      </c>
      <c r="L9" s="16" t="s">
        <v>2</v>
      </c>
      <c r="M9" s="16" t="s">
        <v>2</v>
      </c>
      <c r="N9" s="18">
        <v>14160</v>
      </c>
      <c r="O9" s="18">
        <v>15480</v>
      </c>
      <c r="P9" s="18">
        <v>16080</v>
      </c>
      <c r="Q9" s="18">
        <f t="shared" ref="Q9:Q35" si="0">F9+G9+N9</f>
        <v>525120</v>
      </c>
      <c r="R9" s="18">
        <f t="shared" ref="R9:S9" si="1">Q9+O9</f>
        <v>540600</v>
      </c>
      <c r="S9" s="18">
        <f t="shared" si="1"/>
        <v>556680</v>
      </c>
      <c r="T9" s="48"/>
      <c r="U9" s="58">
        <v>25970</v>
      </c>
      <c r="V9" s="54">
        <v>26980</v>
      </c>
      <c r="W9" s="51">
        <f>+V9-U9</f>
        <v>1010</v>
      </c>
      <c r="X9" s="52">
        <v>12</v>
      </c>
      <c r="Y9" s="55">
        <f>+X9*W9</f>
        <v>12120</v>
      </c>
      <c r="Z9" s="54">
        <v>28030</v>
      </c>
      <c r="AA9" s="51">
        <f>+Z9-V9</f>
        <v>1050</v>
      </c>
      <c r="AB9" s="52">
        <v>12</v>
      </c>
      <c r="AC9" s="55">
        <f>+AB9*AA9</f>
        <v>12600</v>
      </c>
      <c r="AD9" s="54">
        <v>29110</v>
      </c>
      <c r="AE9" s="51">
        <f>+AD9-Z9</f>
        <v>1080</v>
      </c>
      <c r="AF9" s="52">
        <v>12</v>
      </c>
      <c r="AG9" s="55">
        <f>+AF9*AE9</f>
        <v>12960</v>
      </c>
    </row>
    <row r="10" spans="1:33" ht="15.95" customHeight="1" x14ac:dyDescent="0.25">
      <c r="A10" s="16">
        <v>3</v>
      </c>
      <c r="B10" s="17" t="s">
        <v>34</v>
      </c>
      <c r="C10" s="133" t="s">
        <v>37</v>
      </c>
      <c r="D10" s="16">
        <v>1</v>
      </c>
      <c r="E10" s="16">
        <v>1</v>
      </c>
      <c r="F10" s="18">
        <v>237600</v>
      </c>
      <c r="G10" s="18">
        <v>0</v>
      </c>
      <c r="H10" s="16">
        <v>1</v>
      </c>
      <c r="I10" s="16">
        <v>1</v>
      </c>
      <c r="J10" s="16">
        <v>1</v>
      </c>
      <c r="K10" s="16" t="s">
        <v>2</v>
      </c>
      <c r="L10" s="16" t="s">
        <v>2</v>
      </c>
      <c r="M10" s="16" t="s">
        <v>2</v>
      </c>
      <c r="N10" s="18">
        <v>7680</v>
      </c>
      <c r="O10" s="18">
        <v>8400</v>
      </c>
      <c r="P10" s="18">
        <v>8880</v>
      </c>
      <c r="Q10" s="18">
        <f t="shared" si="0"/>
        <v>245280</v>
      </c>
      <c r="R10" s="18">
        <f t="shared" ref="R10:S10" si="2">Q10+O10</f>
        <v>253680</v>
      </c>
      <c r="S10" s="18">
        <f t="shared" si="2"/>
        <v>262560</v>
      </c>
      <c r="T10" s="48"/>
      <c r="U10" s="58">
        <v>26980</v>
      </c>
      <c r="V10" s="54">
        <v>28030</v>
      </c>
      <c r="W10" s="51">
        <f>+V10-U10</f>
        <v>1050</v>
      </c>
      <c r="X10" s="52">
        <v>12</v>
      </c>
      <c r="Y10" s="55">
        <f>+X10*W10</f>
        <v>12600</v>
      </c>
      <c r="Z10" s="54">
        <v>29110</v>
      </c>
      <c r="AA10" s="51">
        <f>+Z10-V10</f>
        <v>1080</v>
      </c>
      <c r="AB10" s="52">
        <v>12</v>
      </c>
      <c r="AC10" s="55">
        <f>+AB10*AA10</f>
        <v>12960</v>
      </c>
      <c r="AD10" s="54">
        <v>30220</v>
      </c>
      <c r="AE10" s="51">
        <f>+AD10-Z10</f>
        <v>1110</v>
      </c>
      <c r="AF10" s="52">
        <v>12</v>
      </c>
      <c r="AG10" s="55">
        <f>+AF10*AE10</f>
        <v>13320</v>
      </c>
    </row>
    <row r="11" spans="1:33" ht="15.95" customHeight="1" x14ac:dyDescent="0.25">
      <c r="A11" s="16">
        <v>4</v>
      </c>
      <c r="B11" s="17" t="s">
        <v>36</v>
      </c>
      <c r="C11" s="133" t="s">
        <v>35</v>
      </c>
      <c r="D11" s="16">
        <v>1</v>
      </c>
      <c r="E11" s="16">
        <v>1</v>
      </c>
      <c r="F11" s="18">
        <v>329760</v>
      </c>
      <c r="G11" s="18">
        <v>0</v>
      </c>
      <c r="H11" s="16">
        <v>1</v>
      </c>
      <c r="I11" s="16">
        <v>1</v>
      </c>
      <c r="J11" s="16">
        <v>1</v>
      </c>
      <c r="K11" s="16" t="s">
        <v>2</v>
      </c>
      <c r="L11" s="129" t="s">
        <v>2</v>
      </c>
      <c r="M11" s="129" t="s">
        <v>2</v>
      </c>
      <c r="N11" s="18">
        <v>12960</v>
      </c>
      <c r="O11" s="18">
        <v>13440</v>
      </c>
      <c r="P11" s="18">
        <v>13320</v>
      </c>
      <c r="Q11" s="18">
        <f t="shared" si="0"/>
        <v>342720</v>
      </c>
      <c r="R11" s="18">
        <f t="shared" ref="R11:S11" si="3">Q11+O11</f>
        <v>356160</v>
      </c>
      <c r="S11" s="18">
        <f t="shared" si="3"/>
        <v>369480</v>
      </c>
      <c r="T11" s="48"/>
      <c r="U11" s="58">
        <v>17880</v>
      </c>
      <c r="V11" s="54">
        <v>18520</v>
      </c>
      <c r="W11" s="51">
        <f>+V11-U11</f>
        <v>640</v>
      </c>
      <c r="X11" s="52">
        <v>12</v>
      </c>
      <c r="Y11" s="55">
        <f>+X11*W11</f>
        <v>7680</v>
      </c>
      <c r="Z11" s="54">
        <v>19160</v>
      </c>
      <c r="AA11" s="51">
        <f>+Z11-V11</f>
        <v>640</v>
      </c>
      <c r="AB11" s="52">
        <v>12</v>
      </c>
      <c r="AC11" s="55">
        <f>+AB11*AA11</f>
        <v>7680</v>
      </c>
      <c r="AD11" s="54">
        <v>19800</v>
      </c>
      <c r="AE11" s="51">
        <f>+AD11-Z11</f>
        <v>640</v>
      </c>
      <c r="AF11" s="52">
        <v>12</v>
      </c>
      <c r="AG11" s="55">
        <f>+AF11*AE11</f>
        <v>7680</v>
      </c>
    </row>
    <row r="12" spans="1:33" ht="15.95" customHeight="1" x14ac:dyDescent="0.25">
      <c r="A12" s="130">
        <v>5</v>
      </c>
      <c r="B12" s="17" t="s">
        <v>181</v>
      </c>
      <c r="C12" s="133" t="s">
        <v>37</v>
      </c>
      <c r="D12" s="130">
        <v>1</v>
      </c>
      <c r="E12" s="130">
        <v>1</v>
      </c>
      <c r="F12" s="18">
        <v>369480</v>
      </c>
      <c r="G12" s="18">
        <v>0</v>
      </c>
      <c r="H12" s="130">
        <v>1</v>
      </c>
      <c r="I12" s="130">
        <v>1</v>
      </c>
      <c r="J12" s="130">
        <v>1</v>
      </c>
      <c r="K12" s="130" t="s">
        <v>42</v>
      </c>
      <c r="L12" s="131" t="s">
        <v>2</v>
      </c>
      <c r="M12" s="131" t="s">
        <v>2</v>
      </c>
      <c r="N12" s="18">
        <v>13080</v>
      </c>
      <c r="O12" s="18">
        <v>13440</v>
      </c>
      <c r="P12" s="18">
        <v>13320</v>
      </c>
      <c r="Q12" s="18">
        <f t="shared" si="0"/>
        <v>382560</v>
      </c>
      <c r="R12" s="18">
        <f t="shared" ref="R12:S12" si="4">Q12+O12</f>
        <v>396000</v>
      </c>
      <c r="S12" s="18">
        <f t="shared" si="4"/>
        <v>409320</v>
      </c>
      <c r="T12" s="18"/>
      <c r="U12" s="58"/>
      <c r="V12" s="54"/>
      <c r="W12" s="51"/>
      <c r="X12" s="52"/>
      <c r="Y12" s="55"/>
      <c r="Z12" s="54"/>
      <c r="AA12" s="51"/>
      <c r="AB12" s="52"/>
      <c r="AC12" s="55"/>
      <c r="AD12" s="54"/>
      <c r="AE12" s="51"/>
      <c r="AF12" s="52"/>
      <c r="AG12" s="55"/>
    </row>
    <row r="13" spans="1:33" ht="15.95" customHeight="1" x14ac:dyDescent="0.25">
      <c r="A13" s="130">
        <v>6</v>
      </c>
      <c r="B13" s="17" t="s">
        <v>38</v>
      </c>
      <c r="C13" s="19" t="s">
        <v>39</v>
      </c>
      <c r="D13" s="16">
        <v>1</v>
      </c>
      <c r="E13" s="16">
        <v>1</v>
      </c>
      <c r="F13" s="18">
        <v>264480</v>
      </c>
      <c r="G13" s="18">
        <v>0</v>
      </c>
      <c r="H13" s="16">
        <v>1</v>
      </c>
      <c r="I13" s="16">
        <v>1</v>
      </c>
      <c r="J13" s="16">
        <v>1</v>
      </c>
      <c r="K13" s="16" t="s">
        <v>2</v>
      </c>
      <c r="L13" s="16" t="s">
        <v>2</v>
      </c>
      <c r="M13" s="16" t="s">
        <v>2</v>
      </c>
      <c r="N13" s="18">
        <v>10560</v>
      </c>
      <c r="O13" s="18">
        <v>10800</v>
      </c>
      <c r="P13" s="18">
        <v>10920</v>
      </c>
      <c r="Q13" s="18">
        <f t="shared" si="0"/>
        <v>275040</v>
      </c>
      <c r="R13" s="18">
        <f t="shared" ref="R13:S13" si="5">Q13+O13</f>
        <v>285840</v>
      </c>
      <c r="S13" s="18">
        <f t="shared" si="5"/>
        <v>296760</v>
      </c>
      <c r="T13" s="48"/>
      <c r="U13" s="58">
        <v>16190</v>
      </c>
      <c r="V13" s="54">
        <v>16920</v>
      </c>
      <c r="W13" s="51">
        <f>+V13-U13</f>
        <v>730</v>
      </c>
      <c r="X13" s="52">
        <v>12</v>
      </c>
      <c r="Y13" s="55">
        <f>+X13*W13</f>
        <v>8760</v>
      </c>
      <c r="Z13" s="54">
        <v>17690</v>
      </c>
      <c r="AA13" s="51">
        <f>+Z13-V13</f>
        <v>770</v>
      </c>
      <c r="AB13" s="52">
        <v>12</v>
      </c>
      <c r="AC13" s="55">
        <f>+AB13*AA13</f>
        <v>9240</v>
      </c>
      <c r="AD13" s="54">
        <v>18440</v>
      </c>
      <c r="AE13" s="51">
        <f>+AD13-Z13</f>
        <v>750</v>
      </c>
      <c r="AF13" s="52">
        <v>12</v>
      </c>
      <c r="AG13" s="55">
        <f>+AF13*AE13</f>
        <v>9000</v>
      </c>
    </row>
    <row r="14" spans="1:33" ht="15.95" customHeight="1" x14ac:dyDescent="0.25">
      <c r="A14" s="462" t="s">
        <v>3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4"/>
    </row>
    <row r="15" spans="1:33" ht="15.95" customHeight="1" x14ac:dyDescent="0.25">
      <c r="A15" s="16">
        <v>7</v>
      </c>
      <c r="B15" s="17" t="s">
        <v>183</v>
      </c>
      <c r="C15" s="16" t="s">
        <v>58</v>
      </c>
      <c r="D15" s="16">
        <v>1</v>
      </c>
      <c r="E15" s="16">
        <v>1</v>
      </c>
      <c r="F15" s="18">
        <f>16800*12</f>
        <v>201600</v>
      </c>
      <c r="G15" s="18">
        <v>0</v>
      </c>
      <c r="H15" s="16">
        <v>1</v>
      </c>
      <c r="I15" s="16">
        <v>1</v>
      </c>
      <c r="J15" s="16">
        <v>1</v>
      </c>
      <c r="K15" s="16" t="s">
        <v>2</v>
      </c>
      <c r="L15" s="16" t="s">
        <v>2</v>
      </c>
      <c r="M15" s="16" t="s">
        <v>2</v>
      </c>
      <c r="N15" s="18">
        <v>8064</v>
      </c>
      <c r="O15" s="18">
        <v>8400</v>
      </c>
      <c r="P15" s="18">
        <v>8760</v>
      </c>
      <c r="Q15" s="18">
        <f t="shared" si="0"/>
        <v>209664</v>
      </c>
      <c r="R15" s="18">
        <f t="shared" ref="R15:S15" si="6">Q15+O15</f>
        <v>218064</v>
      </c>
      <c r="S15" s="18">
        <f t="shared" si="6"/>
        <v>226824</v>
      </c>
      <c r="T15" s="48"/>
      <c r="U15" s="20">
        <v>18770</v>
      </c>
      <c r="V15" s="27">
        <v>0.04</v>
      </c>
      <c r="W15" s="49">
        <f>+V15*U15</f>
        <v>750.80000000000007</v>
      </c>
      <c r="X15" s="63">
        <v>760</v>
      </c>
      <c r="Y15" s="64">
        <f>+X15*12</f>
        <v>9120</v>
      </c>
      <c r="Z15" s="20">
        <f>+X15+U15</f>
        <v>19530</v>
      </c>
      <c r="AA15" s="49">
        <f>+Z15*V15</f>
        <v>781.2</v>
      </c>
      <c r="AB15" s="63">
        <v>790</v>
      </c>
      <c r="AC15" s="64">
        <f>+AB15*12</f>
        <v>9480</v>
      </c>
      <c r="AD15" s="20">
        <f>+Z15+AB15</f>
        <v>20320</v>
      </c>
      <c r="AE15" s="49">
        <f>+AD15*V15</f>
        <v>812.80000000000007</v>
      </c>
      <c r="AF15" s="63">
        <v>820</v>
      </c>
      <c r="AG15" s="64">
        <f>+AF15*12</f>
        <v>9840</v>
      </c>
    </row>
    <row r="16" spans="1:33" ht="15.95" customHeight="1" x14ac:dyDescent="0.25">
      <c r="A16" s="16">
        <v>8</v>
      </c>
      <c r="B16" s="17" t="s">
        <v>4</v>
      </c>
      <c r="C16" s="16" t="s">
        <v>59</v>
      </c>
      <c r="D16" s="16">
        <v>1</v>
      </c>
      <c r="E16" s="16">
        <v>1</v>
      </c>
      <c r="F16" s="18">
        <v>206400</v>
      </c>
      <c r="G16" s="18">
        <v>0</v>
      </c>
      <c r="H16" s="16">
        <v>1</v>
      </c>
      <c r="I16" s="16">
        <v>1</v>
      </c>
      <c r="J16" s="16">
        <v>1</v>
      </c>
      <c r="K16" s="16" t="s">
        <v>2</v>
      </c>
      <c r="L16" s="16" t="s">
        <v>2</v>
      </c>
      <c r="M16" s="16" t="s">
        <v>2</v>
      </c>
      <c r="N16" s="18">
        <v>8280</v>
      </c>
      <c r="O16" s="18">
        <v>8640</v>
      </c>
      <c r="P16" s="18">
        <v>9000</v>
      </c>
      <c r="Q16" s="18">
        <f t="shared" si="0"/>
        <v>214680</v>
      </c>
      <c r="R16" s="18">
        <f t="shared" ref="R16:S16" si="7">Q16+O16</f>
        <v>223320</v>
      </c>
      <c r="S16" s="18">
        <f t="shared" si="7"/>
        <v>232320</v>
      </c>
      <c r="T16" s="48"/>
      <c r="U16" s="20">
        <v>13000</v>
      </c>
      <c r="V16" s="27">
        <v>0.04</v>
      </c>
      <c r="W16" s="49">
        <f>+V16*U16</f>
        <v>520</v>
      </c>
      <c r="X16" s="63">
        <v>520</v>
      </c>
      <c r="Y16" s="64">
        <f>+X16*12</f>
        <v>6240</v>
      </c>
      <c r="Z16" s="20">
        <f>+X16+U16</f>
        <v>13520</v>
      </c>
      <c r="AA16" s="49">
        <f>+Z16*V16</f>
        <v>540.79999999999995</v>
      </c>
      <c r="AB16" s="63">
        <v>550</v>
      </c>
      <c r="AC16" s="64">
        <f>+AB16*12</f>
        <v>6600</v>
      </c>
      <c r="AD16" s="20">
        <f>+Z16+AB16</f>
        <v>14070</v>
      </c>
      <c r="AE16" s="49">
        <f>+AD16*V16</f>
        <v>562.80000000000007</v>
      </c>
      <c r="AF16" s="63">
        <v>570</v>
      </c>
      <c r="AG16" s="64">
        <f>+AF16*12</f>
        <v>6840</v>
      </c>
    </row>
    <row r="17" spans="1:33" ht="15.95" customHeight="1" x14ac:dyDescent="0.25">
      <c r="A17" s="132">
        <v>9</v>
      </c>
      <c r="B17" s="17" t="s">
        <v>185</v>
      </c>
      <c r="C17" s="16" t="s">
        <v>60</v>
      </c>
      <c r="D17" s="16">
        <v>1</v>
      </c>
      <c r="E17" s="16">
        <v>1</v>
      </c>
      <c r="F17" s="18">
        <v>137400</v>
      </c>
      <c r="G17" s="18">
        <v>0</v>
      </c>
      <c r="H17" s="16">
        <v>1</v>
      </c>
      <c r="I17" s="16">
        <v>1</v>
      </c>
      <c r="J17" s="16">
        <v>1</v>
      </c>
      <c r="K17" s="16" t="s">
        <v>2</v>
      </c>
      <c r="L17" s="16" t="s">
        <v>2</v>
      </c>
      <c r="M17" s="16" t="s">
        <v>2</v>
      </c>
      <c r="N17" s="18">
        <v>5520</v>
      </c>
      <c r="O17" s="18">
        <v>5760</v>
      </c>
      <c r="P17" s="18">
        <v>6000</v>
      </c>
      <c r="Q17" s="18">
        <f t="shared" si="0"/>
        <v>142920</v>
      </c>
      <c r="R17" s="18">
        <f t="shared" ref="R17:S17" si="8">Q17+O17</f>
        <v>148680</v>
      </c>
      <c r="S17" s="18">
        <f t="shared" si="8"/>
        <v>154680</v>
      </c>
      <c r="T17" s="48"/>
      <c r="U17" s="20">
        <v>9400</v>
      </c>
      <c r="V17" s="27">
        <v>0.04</v>
      </c>
      <c r="W17" s="49">
        <f>+V17*U17</f>
        <v>376</v>
      </c>
      <c r="X17" s="63">
        <v>380</v>
      </c>
      <c r="Y17" s="64">
        <f>+X17*12</f>
        <v>4560</v>
      </c>
      <c r="Z17" s="20">
        <f>+X17+U17</f>
        <v>9780</v>
      </c>
      <c r="AA17" s="49">
        <f>+Z17*V17</f>
        <v>391.2</v>
      </c>
      <c r="AB17" s="63">
        <v>400</v>
      </c>
      <c r="AC17" s="64">
        <f>+AB17*12</f>
        <v>4800</v>
      </c>
      <c r="AD17" s="20">
        <f>+Z17+AB17</f>
        <v>10180</v>
      </c>
      <c r="AE17" s="49">
        <f>+AD17*V17</f>
        <v>407.2</v>
      </c>
      <c r="AF17" s="63">
        <v>410</v>
      </c>
      <c r="AG17" s="64">
        <f>+AF17*12</f>
        <v>4920</v>
      </c>
    </row>
    <row r="18" spans="1:33" ht="15.95" customHeight="1" x14ac:dyDescent="0.25">
      <c r="A18" s="132">
        <v>10</v>
      </c>
      <c r="B18" s="17" t="s">
        <v>5</v>
      </c>
      <c r="C18" s="166" t="s">
        <v>61</v>
      </c>
      <c r="D18" s="16">
        <v>1</v>
      </c>
      <c r="E18" s="16">
        <v>1</v>
      </c>
      <c r="F18" s="18">
        <v>124440</v>
      </c>
      <c r="G18" s="18">
        <v>0</v>
      </c>
      <c r="H18" s="16">
        <v>1</v>
      </c>
      <c r="I18" s="16">
        <v>1</v>
      </c>
      <c r="J18" s="16">
        <v>1</v>
      </c>
      <c r="K18" s="16" t="s">
        <v>2</v>
      </c>
      <c r="L18" s="16" t="s">
        <v>2</v>
      </c>
      <c r="M18" s="16" t="s">
        <v>2</v>
      </c>
      <c r="N18" s="18">
        <v>5040</v>
      </c>
      <c r="O18" s="18">
        <v>5280</v>
      </c>
      <c r="P18" s="18">
        <v>6000</v>
      </c>
      <c r="Q18" s="18">
        <f t="shared" si="0"/>
        <v>129480</v>
      </c>
      <c r="R18" s="18">
        <f t="shared" ref="R18:S18" si="9">Q18+O18</f>
        <v>134760</v>
      </c>
      <c r="S18" s="18">
        <f t="shared" si="9"/>
        <v>140760</v>
      </c>
      <c r="T18" s="48"/>
      <c r="U18" s="20">
        <v>11070</v>
      </c>
      <c r="V18" s="27">
        <v>0.04</v>
      </c>
      <c r="W18" s="49">
        <f>+V18*U18</f>
        <v>442.8</v>
      </c>
      <c r="X18" s="63">
        <v>450</v>
      </c>
      <c r="Y18" s="64">
        <f>+X18*12</f>
        <v>5400</v>
      </c>
      <c r="Z18" s="20">
        <f>+X18+U18</f>
        <v>11520</v>
      </c>
      <c r="AA18" s="49">
        <f>+Z18*V18</f>
        <v>460.8</v>
      </c>
      <c r="AB18" s="63">
        <v>470</v>
      </c>
      <c r="AC18" s="64">
        <f>+AB18*12</f>
        <v>5640</v>
      </c>
      <c r="AD18" s="20">
        <f>+Z18+AB18</f>
        <v>11990</v>
      </c>
      <c r="AE18" s="49">
        <f>+AD18*V18</f>
        <v>479.6</v>
      </c>
      <c r="AF18" s="63">
        <v>480</v>
      </c>
      <c r="AG18" s="64">
        <f>+AF18*12</f>
        <v>5760</v>
      </c>
    </row>
    <row r="19" spans="1:33" ht="15.95" customHeight="1" x14ac:dyDescent="0.25">
      <c r="A19" s="132">
        <v>11</v>
      </c>
      <c r="B19" s="308" t="s">
        <v>184</v>
      </c>
      <c r="C19" s="132" t="s">
        <v>60</v>
      </c>
      <c r="D19" s="132">
        <v>1</v>
      </c>
      <c r="E19" s="132">
        <v>1</v>
      </c>
      <c r="F19" s="18">
        <v>122160</v>
      </c>
      <c r="G19" s="18">
        <v>0</v>
      </c>
      <c r="H19" s="132">
        <v>1</v>
      </c>
      <c r="I19" s="132">
        <v>1</v>
      </c>
      <c r="J19" s="132">
        <v>1</v>
      </c>
      <c r="K19" s="132" t="s">
        <v>2</v>
      </c>
      <c r="L19" s="132" t="s">
        <v>2</v>
      </c>
      <c r="M19" s="132" t="s">
        <v>2</v>
      </c>
      <c r="N19" s="18">
        <v>4920</v>
      </c>
      <c r="O19" s="18">
        <v>5160</v>
      </c>
      <c r="P19" s="18">
        <v>5400</v>
      </c>
      <c r="Q19" s="18">
        <f t="shared" si="0"/>
        <v>127080</v>
      </c>
      <c r="R19" s="18">
        <f t="shared" ref="R19:S19" si="10">Q19+O19</f>
        <v>132240</v>
      </c>
      <c r="S19" s="18">
        <f t="shared" si="10"/>
        <v>137640</v>
      </c>
      <c r="T19" s="48"/>
      <c r="U19" s="20"/>
      <c r="V19" s="27"/>
      <c r="W19" s="49"/>
      <c r="X19" s="63"/>
      <c r="Y19" s="64"/>
      <c r="Z19" s="20"/>
      <c r="AA19" s="49"/>
      <c r="AB19" s="63"/>
      <c r="AC19" s="64"/>
      <c r="AD19" s="20"/>
      <c r="AE19" s="49"/>
      <c r="AF19" s="63"/>
      <c r="AG19" s="64"/>
    </row>
    <row r="20" spans="1:33" ht="15.95" customHeight="1" x14ac:dyDescent="0.25">
      <c r="A20" s="132">
        <v>12</v>
      </c>
      <c r="B20" s="17" t="s">
        <v>8</v>
      </c>
      <c r="C20" s="132" t="s">
        <v>60</v>
      </c>
      <c r="D20" s="132">
        <v>1</v>
      </c>
      <c r="E20" s="132">
        <v>1</v>
      </c>
      <c r="F20" s="18">
        <v>146160</v>
      </c>
      <c r="G20" s="18">
        <v>0</v>
      </c>
      <c r="H20" s="132">
        <v>1</v>
      </c>
      <c r="I20" s="132">
        <v>1</v>
      </c>
      <c r="J20" s="132">
        <v>1</v>
      </c>
      <c r="K20" s="132" t="s">
        <v>2</v>
      </c>
      <c r="L20" s="132" t="s">
        <v>2</v>
      </c>
      <c r="M20" s="132" t="s">
        <v>2</v>
      </c>
      <c r="N20" s="18">
        <v>5880</v>
      </c>
      <c r="O20" s="18">
        <v>6120</v>
      </c>
      <c r="P20" s="18">
        <v>6360</v>
      </c>
      <c r="Q20" s="18">
        <f t="shared" si="0"/>
        <v>152040</v>
      </c>
      <c r="R20" s="18">
        <f t="shared" ref="R20:S20" si="11">Q20+O20</f>
        <v>158160</v>
      </c>
      <c r="S20" s="18">
        <f t="shared" si="11"/>
        <v>164520</v>
      </c>
      <c r="T20" s="48"/>
      <c r="U20" s="20"/>
      <c r="V20" s="27"/>
      <c r="W20" s="49"/>
      <c r="X20" s="63"/>
      <c r="Y20" s="64"/>
      <c r="Z20" s="20"/>
      <c r="AA20" s="49"/>
      <c r="AB20" s="63"/>
      <c r="AC20" s="64"/>
      <c r="AD20" s="20"/>
      <c r="AE20" s="49"/>
      <c r="AF20" s="63"/>
      <c r="AG20" s="64"/>
    </row>
    <row r="21" spans="1:33" ht="15.95" customHeight="1" x14ac:dyDescent="0.25">
      <c r="A21" s="170">
        <v>13</v>
      </c>
      <c r="B21" s="17" t="s">
        <v>7</v>
      </c>
      <c r="C21" s="132" t="s">
        <v>61</v>
      </c>
      <c r="D21" s="132">
        <v>1</v>
      </c>
      <c r="E21" s="132">
        <v>1</v>
      </c>
      <c r="F21" s="18">
        <v>162480</v>
      </c>
      <c r="G21" s="18">
        <v>0</v>
      </c>
      <c r="H21" s="132">
        <v>1</v>
      </c>
      <c r="I21" s="132">
        <v>1</v>
      </c>
      <c r="J21" s="132">
        <v>1</v>
      </c>
      <c r="K21" s="132" t="s">
        <v>2</v>
      </c>
      <c r="L21" s="132" t="s">
        <v>2</v>
      </c>
      <c r="M21" s="132" t="s">
        <v>2</v>
      </c>
      <c r="N21" s="18">
        <v>6600</v>
      </c>
      <c r="O21" s="18">
        <v>6840</v>
      </c>
      <c r="P21" s="18">
        <v>7080</v>
      </c>
      <c r="Q21" s="18">
        <f t="shared" si="0"/>
        <v>169080</v>
      </c>
      <c r="R21" s="18">
        <f t="shared" ref="R21:S24" si="12">Q21+O21</f>
        <v>175920</v>
      </c>
      <c r="S21" s="18">
        <f t="shared" si="12"/>
        <v>183000</v>
      </c>
      <c r="T21" s="48"/>
      <c r="U21" s="20"/>
      <c r="V21" s="27"/>
      <c r="W21" s="49"/>
      <c r="X21" s="63"/>
      <c r="Y21" s="64"/>
      <c r="Z21" s="20"/>
      <c r="AA21" s="49"/>
      <c r="AB21" s="63"/>
      <c r="AC21" s="64"/>
      <c r="AD21" s="20"/>
      <c r="AE21" s="49"/>
      <c r="AF21" s="63"/>
      <c r="AG21" s="64"/>
    </row>
    <row r="22" spans="1:33" ht="15.95" customHeight="1" x14ac:dyDescent="0.25">
      <c r="A22" s="317"/>
      <c r="B22" s="318" t="s">
        <v>248</v>
      </c>
      <c r="C22" s="330" t="s">
        <v>58</v>
      </c>
      <c r="D22" s="330">
        <v>1</v>
      </c>
      <c r="E22" s="330">
        <v>0</v>
      </c>
      <c r="F22" s="319">
        <v>0</v>
      </c>
      <c r="G22" s="319"/>
      <c r="H22" s="317"/>
      <c r="I22" s="317"/>
      <c r="J22" s="317"/>
      <c r="K22" s="317"/>
      <c r="L22" s="317"/>
      <c r="M22" s="317"/>
      <c r="N22" s="326">
        <v>180000</v>
      </c>
      <c r="O22" s="319">
        <v>7200</v>
      </c>
      <c r="P22" s="319">
        <v>7560</v>
      </c>
      <c r="Q22" s="319">
        <f>+N22</f>
        <v>180000</v>
      </c>
      <c r="R22" s="319">
        <f>+Q22+O22</f>
        <v>187200</v>
      </c>
      <c r="S22" s="319">
        <f>+R22+P22</f>
        <v>194760</v>
      </c>
      <c r="T22" s="320" t="s">
        <v>229</v>
      </c>
      <c r="U22" s="20"/>
      <c r="V22" s="27"/>
      <c r="W22" s="49"/>
      <c r="X22" s="63"/>
      <c r="Y22" s="64"/>
      <c r="Z22" s="20"/>
      <c r="AA22" s="49"/>
      <c r="AB22" s="63"/>
      <c r="AC22" s="64"/>
      <c r="AD22" s="20"/>
      <c r="AE22" s="49"/>
      <c r="AF22" s="63"/>
      <c r="AG22" s="64"/>
    </row>
    <row r="23" spans="1:33" ht="15.95" customHeight="1" x14ac:dyDescent="0.25">
      <c r="A23" s="317"/>
      <c r="B23" s="318" t="s">
        <v>249</v>
      </c>
      <c r="C23" s="330" t="s">
        <v>58</v>
      </c>
      <c r="D23" s="330">
        <v>1</v>
      </c>
      <c r="E23" s="330">
        <v>0</v>
      </c>
      <c r="F23" s="319">
        <v>0</v>
      </c>
      <c r="G23" s="319"/>
      <c r="H23" s="317"/>
      <c r="I23" s="317"/>
      <c r="J23" s="317"/>
      <c r="K23" s="317"/>
      <c r="L23" s="317"/>
      <c r="M23" s="317"/>
      <c r="N23" s="326">
        <v>180000</v>
      </c>
      <c r="O23" s="319">
        <v>7200</v>
      </c>
      <c r="P23" s="319">
        <v>7560</v>
      </c>
      <c r="Q23" s="319">
        <f>+N23</f>
        <v>180000</v>
      </c>
      <c r="R23" s="319">
        <f>+Q23+O23</f>
        <v>187200</v>
      </c>
      <c r="S23" s="319">
        <f>+R23+P23</f>
        <v>194760</v>
      </c>
      <c r="T23" s="320" t="s">
        <v>229</v>
      </c>
      <c r="U23" s="20"/>
      <c r="V23" s="27"/>
      <c r="W23" s="49"/>
      <c r="X23" s="63"/>
      <c r="Y23" s="64"/>
      <c r="Z23" s="20"/>
      <c r="AA23" s="49"/>
      <c r="AB23" s="63"/>
      <c r="AC23" s="64"/>
      <c r="AD23" s="20"/>
      <c r="AE23" s="49"/>
      <c r="AF23" s="63"/>
      <c r="AG23" s="64"/>
    </row>
    <row r="24" spans="1:33" ht="15.95" customHeight="1" x14ac:dyDescent="0.25">
      <c r="A24" s="170">
        <v>14</v>
      </c>
      <c r="B24" s="17" t="s">
        <v>194</v>
      </c>
      <c r="C24" s="168" t="s">
        <v>59</v>
      </c>
      <c r="D24" s="168">
        <v>1</v>
      </c>
      <c r="E24" s="168">
        <v>1</v>
      </c>
      <c r="F24" s="18">
        <v>138000</v>
      </c>
      <c r="G24" s="18">
        <v>0</v>
      </c>
      <c r="H24" s="170">
        <v>1</v>
      </c>
      <c r="I24" s="170">
        <v>1</v>
      </c>
      <c r="J24" s="170">
        <v>1</v>
      </c>
      <c r="K24" s="170" t="s">
        <v>2</v>
      </c>
      <c r="L24" s="170" t="s">
        <v>2</v>
      </c>
      <c r="M24" s="170" t="s">
        <v>2</v>
      </c>
      <c r="N24" s="139">
        <v>5520</v>
      </c>
      <c r="O24" s="139">
        <v>5760</v>
      </c>
      <c r="P24" s="139">
        <v>6000</v>
      </c>
      <c r="Q24" s="18">
        <f t="shared" si="0"/>
        <v>143520</v>
      </c>
      <c r="R24" s="18">
        <f t="shared" si="12"/>
        <v>149280</v>
      </c>
      <c r="S24" s="18">
        <f t="shared" si="12"/>
        <v>155280</v>
      </c>
      <c r="T24" s="48"/>
      <c r="U24" s="20"/>
      <c r="V24" s="27"/>
      <c r="W24" s="49"/>
      <c r="X24" s="63"/>
      <c r="Y24" s="64"/>
      <c r="Z24" s="20"/>
      <c r="AA24" s="49"/>
      <c r="AB24" s="63"/>
      <c r="AC24" s="64"/>
      <c r="AD24" s="20"/>
      <c r="AE24" s="49"/>
      <c r="AF24" s="63"/>
      <c r="AG24" s="64"/>
    </row>
    <row r="25" spans="1:33" ht="15.95" customHeight="1" x14ac:dyDescent="0.25">
      <c r="A25" s="462" t="s">
        <v>216</v>
      </c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4"/>
      <c r="U25" s="20"/>
      <c r="V25" s="27"/>
      <c r="W25" s="49"/>
      <c r="X25" s="63"/>
      <c r="Y25" s="64"/>
      <c r="Z25" s="20"/>
      <c r="AA25" s="49"/>
      <c r="AB25" s="63"/>
      <c r="AC25" s="64"/>
      <c r="AD25" s="20"/>
      <c r="AE25" s="49"/>
      <c r="AF25" s="63"/>
      <c r="AG25" s="64"/>
    </row>
    <row r="26" spans="1:33" ht="15.95" customHeight="1" x14ac:dyDescent="0.25">
      <c r="A26" s="132">
        <v>15</v>
      </c>
      <c r="B26" s="17" t="s">
        <v>6</v>
      </c>
      <c r="C26" s="16" t="s">
        <v>61</v>
      </c>
      <c r="D26" s="16">
        <v>1</v>
      </c>
      <c r="E26" s="16">
        <v>1</v>
      </c>
      <c r="F26" s="18">
        <f>9000*12</f>
        <v>108000</v>
      </c>
      <c r="G26" s="18">
        <v>0</v>
      </c>
      <c r="H26" s="16">
        <v>1</v>
      </c>
      <c r="I26" s="16">
        <v>1</v>
      </c>
      <c r="J26" s="16">
        <v>1</v>
      </c>
      <c r="K26" s="16" t="s">
        <v>2</v>
      </c>
      <c r="L26" s="16" t="s">
        <v>2</v>
      </c>
      <c r="M26" s="16" t="s">
        <v>2</v>
      </c>
      <c r="N26" s="18">
        <v>0</v>
      </c>
      <c r="O26" s="18">
        <v>0</v>
      </c>
      <c r="P26" s="18">
        <v>0</v>
      </c>
      <c r="Q26" s="18">
        <f t="shared" si="0"/>
        <v>108000</v>
      </c>
      <c r="R26" s="18">
        <f t="shared" ref="R26:S26" si="13">Q26+O26</f>
        <v>108000</v>
      </c>
      <c r="S26" s="18">
        <f t="shared" si="13"/>
        <v>108000</v>
      </c>
      <c r="T26" s="48"/>
      <c r="U26" s="1">
        <v>9000</v>
      </c>
    </row>
    <row r="27" spans="1:33" ht="15.95" customHeight="1" x14ac:dyDescent="0.25">
      <c r="A27" s="459" t="s">
        <v>16</v>
      </c>
      <c r="B27" s="460"/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1"/>
    </row>
    <row r="28" spans="1:33" ht="15.95" customHeight="1" x14ac:dyDescent="0.25">
      <c r="A28" s="16">
        <v>16</v>
      </c>
      <c r="B28" s="17" t="s">
        <v>231</v>
      </c>
      <c r="C28" s="16" t="s">
        <v>33</v>
      </c>
      <c r="D28" s="16">
        <v>1</v>
      </c>
      <c r="E28" s="16">
        <v>1</v>
      </c>
      <c r="F28" s="18">
        <v>531360</v>
      </c>
      <c r="G28" s="18">
        <f>3500*12</f>
        <v>42000</v>
      </c>
      <c r="H28" s="16">
        <v>1</v>
      </c>
      <c r="I28" s="16">
        <v>1</v>
      </c>
      <c r="J28" s="16">
        <v>1</v>
      </c>
      <c r="K28" s="16" t="s">
        <v>2</v>
      </c>
      <c r="L28" s="16" t="s">
        <v>2</v>
      </c>
      <c r="M28" s="16" t="s">
        <v>2</v>
      </c>
      <c r="N28" s="18">
        <v>17520</v>
      </c>
      <c r="O28" s="18">
        <v>18000</v>
      </c>
      <c r="P28" s="18">
        <v>18000</v>
      </c>
      <c r="Q28" s="18">
        <f t="shared" si="0"/>
        <v>590880</v>
      </c>
      <c r="R28" s="18">
        <f t="shared" ref="R28:S28" si="14">Q28+O28</f>
        <v>608880</v>
      </c>
      <c r="S28" s="18">
        <f t="shared" si="14"/>
        <v>626880</v>
      </c>
      <c r="T28" s="48"/>
      <c r="U28" s="58">
        <v>31880</v>
      </c>
      <c r="V28" s="54">
        <v>33000</v>
      </c>
      <c r="W28" s="51">
        <f>+V28-U28</f>
        <v>1120</v>
      </c>
      <c r="X28" s="52">
        <v>12</v>
      </c>
      <c r="Y28" s="55">
        <f>+X28*W28</f>
        <v>13440</v>
      </c>
      <c r="Z28" s="54">
        <v>34110</v>
      </c>
      <c r="AA28" s="51">
        <f>+Z28-V28</f>
        <v>1110</v>
      </c>
      <c r="AB28" s="52">
        <v>12</v>
      </c>
      <c r="AC28" s="55">
        <f>+AB28*AA28</f>
        <v>13320</v>
      </c>
      <c r="AD28" s="54">
        <v>35220</v>
      </c>
      <c r="AE28" s="51">
        <f>+AD28-Z28</f>
        <v>1110</v>
      </c>
      <c r="AF28" s="52">
        <v>12</v>
      </c>
      <c r="AG28" s="55">
        <f>+AF28*AE28</f>
        <v>13320</v>
      </c>
    </row>
    <row r="29" spans="1:33" ht="15.95" customHeight="1" x14ac:dyDescent="0.25">
      <c r="A29" s="16">
        <v>17</v>
      </c>
      <c r="B29" s="17" t="s">
        <v>40</v>
      </c>
      <c r="C29" s="133" t="s">
        <v>35</v>
      </c>
      <c r="D29" s="16">
        <v>1</v>
      </c>
      <c r="E29" s="16">
        <v>1</v>
      </c>
      <c r="F29" s="18">
        <v>362640</v>
      </c>
      <c r="G29" s="18">
        <v>0</v>
      </c>
      <c r="H29" s="16">
        <v>1</v>
      </c>
      <c r="I29" s="16">
        <v>1</v>
      </c>
      <c r="J29" s="16">
        <v>1</v>
      </c>
      <c r="K29" s="16" t="s">
        <v>2</v>
      </c>
      <c r="L29" s="129" t="s">
        <v>2</v>
      </c>
      <c r="M29" s="129" t="s">
        <v>2</v>
      </c>
      <c r="N29" s="18">
        <v>13680</v>
      </c>
      <c r="O29" s="18">
        <v>13320</v>
      </c>
      <c r="P29" s="18">
        <v>13320</v>
      </c>
      <c r="Q29" s="18">
        <f t="shared" si="0"/>
        <v>376320</v>
      </c>
      <c r="R29" s="18">
        <f t="shared" ref="R29:S29" si="15">Q29+O29</f>
        <v>389640</v>
      </c>
      <c r="S29" s="18">
        <f t="shared" si="15"/>
        <v>402960</v>
      </c>
      <c r="T29" s="48"/>
      <c r="U29" s="58">
        <v>21140</v>
      </c>
      <c r="V29" s="54">
        <v>21880</v>
      </c>
      <c r="W29" s="51">
        <f>+V29-U29</f>
        <v>740</v>
      </c>
      <c r="X29" s="52">
        <v>12</v>
      </c>
      <c r="Y29" s="55">
        <f>+X29*W29</f>
        <v>8880</v>
      </c>
      <c r="Z29" s="54">
        <v>22600</v>
      </c>
      <c r="AA29" s="51">
        <f>+Z29-V29</f>
        <v>720</v>
      </c>
      <c r="AB29" s="52">
        <v>12</v>
      </c>
      <c r="AC29" s="55">
        <f>+AB29*AA29</f>
        <v>8640</v>
      </c>
      <c r="AD29" s="54">
        <v>23340</v>
      </c>
      <c r="AE29" s="51">
        <f>+AD29-Z29</f>
        <v>740</v>
      </c>
      <c r="AF29" s="52">
        <v>12</v>
      </c>
      <c r="AG29" s="55">
        <f>+AF29*AE29</f>
        <v>8880</v>
      </c>
    </row>
    <row r="30" spans="1:33" ht="15.95" customHeight="1" x14ac:dyDescent="0.25">
      <c r="A30" s="170">
        <v>18</v>
      </c>
      <c r="B30" s="17" t="s">
        <v>182</v>
      </c>
      <c r="C30" s="133" t="s">
        <v>37</v>
      </c>
      <c r="D30" s="130">
        <v>1</v>
      </c>
      <c r="E30" s="130">
        <v>1</v>
      </c>
      <c r="F30" s="18">
        <v>284520</v>
      </c>
      <c r="G30" s="18">
        <v>0</v>
      </c>
      <c r="H30" s="130">
        <v>1</v>
      </c>
      <c r="I30" s="130">
        <v>1</v>
      </c>
      <c r="J30" s="130">
        <v>1</v>
      </c>
      <c r="K30" s="130" t="s">
        <v>42</v>
      </c>
      <c r="L30" s="131" t="s">
        <v>2</v>
      </c>
      <c r="M30" s="131" t="s">
        <v>2</v>
      </c>
      <c r="N30" s="18">
        <v>9240</v>
      </c>
      <c r="O30" s="18">
        <v>9480</v>
      </c>
      <c r="P30" s="18">
        <v>9720</v>
      </c>
      <c r="Q30" s="18">
        <f t="shared" si="0"/>
        <v>293760</v>
      </c>
      <c r="R30" s="18">
        <f t="shared" ref="R30:S30" si="16">Q30+O30</f>
        <v>303240</v>
      </c>
      <c r="S30" s="18">
        <f t="shared" si="16"/>
        <v>312960</v>
      </c>
      <c r="T30" s="18"/>
      <c r="U30" s="58"/>
      <c r="V30" s="54"/>
      <c r="W30" s="51"/>
      <c r="X30" s="52"/>
      <c r="Y30" s="55"/>
      <c r="Z30" s="54"/>
      <c r="AA30" s="51"/>
      <c r="AB30" s="52"/>
      <c r="AC30" s="55"/>
      <c r="AD30" s="54"/>
      <c r="AE30" s="51"/>
      <c r="AF30" s="52"/>
      <c r="AG30" s="55"/>
    </row>
    <row r="31" spans="1:33" ht="15.95" customHeight="1" x14ac:dyDescent="0.25">
      <c r="A31" s="170">
        <v>19</v>
      </c>
      <c r="B31" s="21" t="s">
        <v>41</v>
      </c>
      <c r="C31" s="19" t="s">
        <v>39</v>
      </c>
      <c r="D31" s="23">
        <v>1</v>
      </c>
      <c r="E31" s="23">
        <v>0</v>
      </c>
      <c r="F31" s="18">
        <v>202620</v>
      </c>
      <c r="G31" s="18">
        <v>0</v>
      </c>
      <c r="H31" s="16">
        <v>1</v>
      </c>
      <c r="I31" s="16">
        <v>1</v>
      </c>
      <c r="J31" s="16">
        <v>1</v>
      </c>
      <c r="K31" s="16" t="s">
        <v>2</v>
      </c>
      <c r="L31" s="16" t="s">
        <v>2</v>
      </c>
      <c r="M31" s="16" t="s">
        <v>2</v>
      </c>
      <c r="N31" s="18">
        <v>6540</v>
      </c>
      <c r="O31" s="18">
        <v>6540</v>
      </c>
      <c r="P31" s="18">
        <v>6540</v>
      </c>
      <c r="Q31" s="18">
        <f t="shared" si="0"/>
        <v>209160</v>
      </c>
      <c r="R31" s="18">
        <f t="shared" ref="R31:S31" si="17">Q31+O31</f>
        <v>215700</v>
      </c>
      <c r="S31" s="18">
        <f t="shared" si="17"/>
        <v>222240</v>
      </c>
      <c r="T31" s="48" t="s">
        <v>62</v>
      </c>
      <c r="U31" s="58">
        <v>15800</v>
      </c>
      <c r="V31" s="54">
        <v>16570</v>
      </c>
      <c r="W31" s="51">
        <f>+V31-U31</f>
        <v>770</v>
      </c>
      <c r="X31" s="52">
        <v>12</v>
      </c>
      <c r="Y31" s="55">
        <f>+X31*W31</f>
        <v>9240</v>
      </c>
      <c r="Z31" s="54">
        <v>17310</v>
      </c>
      <c r="AA31" s="51">
        <f>+Z31-V31</f>
        <v>740</v>
      </c>
      <c r="AB31" s="52">
        <v>12</v>
      </c>
      <c r="AC31" s="55">
        <f>+AB31*AA31</f>
        <v>8880</v>
      </c>
      <c r="AD31" s="54">
        <v>18060</v>
      </c>
      <c r="AE31" s="51">
        <f>+AD31-Z31</f>
        <v>750</v>
      </c>
      <c r="AF31" s="52">
        <v>12</v>
      </c>
      <c r="AG31" s="55">
        <f>+AF31*AE31</f>
        <v>9000</v>
      </c>
    </row>
    <row r="32" spans="1:33" ht="15.95" customHeight="1" x14ac:dyDescent="0.25">
      <c r="A32" s="170">
        <v>20</v>
      </c>
      <c r="B32" s="21" t="s">
        <v>43</v>
      </c>
      <c r="C32" s="22" t="s">
        <v>180</v>
      </c>
      <c r="D32" s="23">
        <v>1</v>
      </c>
      <c r="E32" s="23">
        <v>1</v>
      </c>
      <c r="F32" s="18">
        <v>194280</v>
      </c>
      <c r="G32" s="18">
        <v>0</v>
      </c>
      <c r="H32" s="23">
        <v>1</v>
      </c>
      <c r="I32" s="23">
        <v>1</v>
      </c>
      <c r="J32" s="23">
        <v>1</v>
      </c>
      <c r="K32" s="16" t="s">
        <v>2</v>
      </c>
      <c r="L32" s="23" t="s">
        <v>2</v>
      </c>
      <c r="M32" s="23" t="s">
        <v>2</v>
      </c>
      <c r="N32" s="18">
        <v>8760</v>
      </c>
      <c r="O32" s="24">
        <v>9240</v>
      </c>
      <c r="P32" s="24">
        <v>9000</v>
      </c>
      <c r="Q32" s="18">
        <f t="shared" si="0"/>
        <v>203040</v>
      </c>
      <c r="R32" s="18">
        <f t="shared" ref="R32:S32" si="18">Q32+O32</f>
        <v>212280</v>
      </c>
      <c r="S32" s="18">
        <f t="shared" si="18"/>
        <v>221280</v>
      </c>
      <c r="T32" s="48"/>
    </row>
    <row r="33" spans="1:33" ht="15.95" customHeight="1" x14ac:dyDescent="0.25">
      <c r="A33" s="462" t="s">
        <v>3</v>
      </c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4"/>
    </row>
    <row r="34" spans="1:33" ht="15.95" customHeight="1" x14ac:dyDescent="0.25">
      <c r="A34" s="132">
        <v>21</v>
      </c>
      <c r="B34" s="135" t="s">
        <v>187</v>
      </c>
      <c r="C34" s="132" t="s">
        <v>59</v>
      </c>
      <c r="D34" s="132">
        <v>1</v>
      </c>
      <c r="E34" s="132">
        <v>1</v>
      </c>
      <c r="F34" s="139">
        <v>147240</v>
      </c>
      <c r="G34" s="133">
        <v>0</v>
      </c>
      <c r="H34" s="133">
        <v>1</v>
      </c>
      <c r="I34" s="133">
        <v>1</v>
      </c>
      <c r="J34" s="133">
        <v>1</v>
      </c>
      <c r="K34" s="133" t="s">
        <v>2</v>
      </c>
      <c r="L34" s="133" t="s">
        <v>2</v>
      </c>
      <c r="M34" s="133" t="s">
        <v>2</v>
      </c>
      <c r="N34" s="139">
        <v>6000</v>
      </c>
      <c r="O34" s="139">
        <v>6240</v>
      </c>
      <c r="P34" s="139">
        <v>6480</v>
      </c>
      <c r="Q34" s="18">
        <f t="shared" si="0"/>
        <v>153240</v>
      </c>
      <c r="R34" s="18">
        <f t="shared" ref="R34:S34" si="19">Q34+O34</f>
        <v>159480</v>
      </c>
      <c r="S34" s="18">
        <f t="shared" si="19"/>
        <v>165960</v>
      </c>
      <c r="T34" s="136"/>
    </row>
    <row r="35" spans="1:33" ht="15.95" customHeight="1" x14ac:dyDescent="0.25">
      <c r="A35" s="16">
        <v>22</v>
      </c>
      <c r="B35" s="21" t="s">
        <v>186</v>
      </c>
      <c r="C35" s="16" t="s">
        <v>60</v>
      </c>
      <c r="D35" s="16">
        <v>1</v>
      </c>
      <c r="E35" s="16">
        <v>1</v>
      </c>
      <c r="F35" s="18">
        <v>151560</v>
      </c>
      <c r="G35" s="18">
        <v>0</v>
      </c>
      <c r="H35" s="16">
        <v>1</v>
      </c>
      <c r="I35" s="16">
        <v>1</v>
      </c>
      <c r="J35" s="16">
        <v>1</v>
      </c>
      <c r="K35" s="16" t="s">
        <v>2</v>
      </c>
      <c r="L35" s="16" t="s">
        <v>2</v>
      </c>
      <c r="M35" s="16" t="s">
        <v>2</v>
      </c>
      <c r="N35" s="18">
        <v>6120</v>
      </c>
      <c r="O35" s="18">
        <v>6360</v>
      </c>
      <c r="P35" s="18">
        <v>6600</v>
      </c>
      <c r="Q35" s="18">
        <f t="shared" si="0"/>
        <v>157680</v>
      </c>
      <c r="R35" s="18">
        <f t="shared" ref="R35:S35" si="20">Q35+O35</f>
        <v>164040</v>
      </c>
      <c r="S35" s="18">
        <f t="shared" si="20"/>
        <v>170640</v>
      </c>
      <c r="T35" s="48"/>
      <c r="U35" s="20">
        <v>9730</v>
      </c>
      <c r="V35" s="27">
        <v>0.04</v>
      </c>
      <c r="W35" s="49">
        <f>+V35*U35</f>
        <v>389.2</v>
      </c>
      <c r="X35" s="63">
        <v>390</v>
      </c>
      <c r="Y35" s="64">
        <f>+X35*12</f>
        <v>4680</v>
      </c>
      <c r="Z35" s="20">
        <f>+X35+U35</f>
        <v>10120</v>
      </c>
      <c r="AA35" s="49">
        <f>+Z35*V35</f>
        <v>404.8</v>
      </c>
      <c r="AB35" s="63">
        <v>410</v>
      </c>
      <c r="AC35" s="64">
        <f>+AB35*12</f>
        <v>4920</v>
      </c>
      <c r="AD35" s="20">
        <f>+Z35+AB35</f>
        <v>10530</v>
      </c>
      <c r="AE35" s="49">
        <f>+AD35*V35</f>
        <v>421.2</v>
      </c>
      <c r="AF35" s="63">
        <v>430</v>
      </c>
      <c r="AG35" s="64">
        <f>+AF35*12</f>
        <v>5160</v>
      </c>
    </row>
    <row r="36" spans="1:33" ht="15.95" customHeight="1" x14ac:dyDescent="0.25">
      <c r="A36" s="243"/>
      <c r="B36" s="172"/>
      <c r="C36" s="243"/>
      <c r="D36" s="243"/>
      <c r="E36" s="243"/>
      <c r="F36" s="110"/>
      <c r="G36" s="110"/>
      <c r="H36" s="243"/>
      <c r="I36" s="243"/>
      <c r="J36" s="243"/>
      <c r="K36" s="243"/>
      <c r="L36" s="243"/>
      <c r="M36" s="243"/>
      <c r="N36" s="110"/>
      <c r="O36" s="110"/>
      <c r="P36" s="110"/>
      <c r="Q36" s="110"/>
      <c r="R36" s="110"/>
      <c r="S36" s="110"/>
      <c r="T36" s="270"/>
      <c r="U36" s="20"/>
      <c r="V36" s="27"/>
      <c r="W36" s="49"/>
      <c r="X36" s="63"/>
      <c r="Y36" s="64"/>
      <c r="Z36" s="20"/>
      <c r="AA36" s="49"/>
      <c r="AB36" s="63"/>
      <c r="AC36" s="64"/>
      <c r="AD36" s="20"/>
      <c r="AE36" s="49"/>
      <c r="AF36" s="63"/>
      <c r="AG36" s="64"/>
    </row>
    <row r="37" spans="1:33" ht="15" customHeight="1" x14ac:dyDescent="0.35">
      <c r="A37" s="169"/>
      <c r="B37" s="172"/>
      <c r="C37" s="169"/>
      <c r="D37" s="169"/>
      <c r="E37" s="154"/>
      <c r="F37" s="110"/>
      <c r="G37" s="110"/>
      <c r="H37" s="154"/>
      <c r="I37" s="154"/>
      <c r="J37" s="154"/>
      <c r="K37" s="154"/>
      <c r="L37" s="154"/>
      <c r="M37" s="154"/>
      <c r="N37" s="110"/>
      <c r="O37" s="110"/>
      <c r="P37" s="110"/>
      <c r="Q37" s="110"/>
      <c r="R37" s="110"/>
      <c r="S37" s="110"/>
      <c r="T37" s="350">
        <v>34</v>
      </c>
      <c r="U37" s="20"/>
      <c r="V37" s="27"/>
      <c r="W37" s="49"/>
      <c r="X37" s="63"/>
      <c r="Y37" s="64"/>
      <c r="Z37" s="20"/>
      <c r="AA37" s="49"/>
      <c r="AB37" s="63"/>
      <c r="AC37" s="64"/>
      <c r="AD37" s="20"/>
      <c r="AE37" s="49"/>
      <c r="AF37" s="63"/>
      <c r="AG37" s="64"/>
    </row>
    <row r="38" spans="1:33" ht="17.25" customHeight="1" x14ac:dyDescent="0.25">
      <c r="A38" s="471" t="s">
        <v>24</v>
      </c>
      <c r="B38" s="471" t="s">
        <v>25</v>
      </c>
      <c r="C38" s="471" t="s">
        <v>26</v>
      </c>
      <c r="D38" s="471" t="s">
        <v>52</v>
      </c>
      <c r="E38" s="474" t="s">
        <v>27</v>
      </c>
      <c r="F38" s="475"/>
      <c r="G38" s="476"/>
      <c r="H38" s="473" t="s">
        <v>64</v>
      </c>
      <c r="I38" s="473"/>
      <c r="J38" s="473"/>
      <c r="K38" s="474" t="s">
        <v>57</v>
      </c>
      <c r="L38" s="475"/>
      <c r="M38" s="476"/>
      <c r="N38" s="474" t="s">
        <v>197</v>
      </c>
      <c r="O38" s="475"/>
      <c r="P38" s="476"/>
      <c r="Q38" s="474" t="s">
        <v>196</v>
      </c>
      <c r="R38" s="475"/>
      <c r="S38" s="476"/>
      <c r="T38" s="473" t="s">
        <v>1</v>
      </c>
    </row>
    <row r="39" spans="1:33" ht="11.1" customHeight="1" x14ac:dyDescent="0.25">
      <c r="A39" s="483"/>
      <c r="B39" s="483"/>
      <c r="C39" s="483"/>
      <c r="D39" s="483"/>
      <c r="E39" s="477"/>
      <c r="F39" s="478"/>
      <c r="G39" s="479"/>
      <c r="H39" s="473"/>
      <c r="I39" s="473"/>
      <c r="J39" s="473"/>
      <c r="K39" s="477"/>
      <c r="L39" s="478"/>
      <c r="M39" s="479"/>
      <c r="N39" s="477"/>
      <c r="O39" s="478"/>
      <c r="P39" s="479"/>
      <c r="Q39" s="477"/>
      <c r="R39" s="478"/>
      <c r="S39" s="479"/>
      <c r="T39" s="473"/>
    </row>
    <row r="40" spans="1:33" ht="16.5" customHeight="1" x14ac:dyDescent="0.25">
      <c r="A40" s="483"/>
      <c r="B40" s="483"/>
      <c r="C40" s="483"/>
      <c r="D40" s="483"/>
      <c r="E40" s="480"/>
      <c r="F40" s="481"/>
      <c r="G40" s="482"/>
      <c r="H40" s="473"/>
      <c r="I40" s="473"/>
      <c r="J40" s="473"/>
      <c r="K40" s="480"/>
      <c r="L40" s="481"/>
      <c r="M40" s="482"/>
      <c r="N40" s="480"/>
      <c r="O40" s="481"/>
      <c r="P40" s="482"/>
      <c r="Q40" s="480"/>
      <c r="R40" s="481"/>
      <c r="S40" s="482"/>
      <c r="T40" s="473"/>
    </row>
    <row r="41" spans="1:33" ht="20.25" customHeight="1" thickBot="1" x14ac:dyDescent="0.3">
      <c r="A41" s="483"/>
      <c r="B41" s="483"/>
      <c r="C41" s="483"/>
      <c r="D41" s="483"/>
      <c r="E41" s="471" t="s">
        <v>53</v>
      </c>
      <c r="F41" s="471" t="s">
        <v>29</v>
      </c>
      <c r="G41" s="471" t="s">
        <v>195</v>
      </c>
      <c r="H41" s="471">
        <v>2567</v>
      </c>
      <c r="I41" s="471">
        <v>2568</v>
      </c>
      <c r="J41" s="471">
        <v>2569</v>
      </c>
      <c r="K41" s="471">
        <v>2567</v>
      </c>
      <c r="L41" s="471">
        <v>2568</v>
      </c>
      <c r="M41" s="471">
        <v>2569</v>
      </c>
      <c r="N41" s="471">
        <v>2567</v>
      </c>
      <c r="O41" s="471">
        <v>2568</v>
      </c>
      <c r="P41" s="471">
        <v>2569</v>
      </c>
      <c r="Q41" s="471">
        <v>2567</v>
      </c>
      <c r="R41" s="471">
        <v>2568</v>
      </c>
      <c r="S41" s="471">
        <v>2569</v>
      </c>
      <c r="T41" s="473"/>
    </row>
    <row r="42" spans="1:33" ht="9.75" customHeight="1" x14ac:dyDescent="0.25">
      <c r="A42" s="472"/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3"/>
      <c r="U42" s="53"/>
      <c r="V42" s="468" t="s">
        <v>54</v>
      </c>
      <c r="W42" s="469"/>
      <c r="X42" s="469"/>
      <c r="Y42" s="470"/>
      <c r="Z42" s="465" t="s">
        <v>55</v>
      </c>
      <c r="AA42" s="466"/>
      <c r="AB42" s="466"/>
      <c r="AC42" s="467"/>
      <c r="AD42" s="465" t="s">
        <v>56</v>
      </c>
      <c r="AE42" s="466"/>
      <c r="AF42" s="466"/>
      <c r="AG42" s="467"/>
    </row>
    <row r="43" spans="1:33" ht="15.95" customHeight="1" x14ac:dyDescent="0.25">
      <c r="A43" s="459" t="s">
        <v>17</v>
      </c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1"/>
    </row>
    <row r="44" spans="1:33" ht="15.95" customHeight="1" x14ac:dyDescent="0.25">
      <c r="A44" s="16">
        <v>23</v>
      </c>
      <c r="B44" s="17" t="s">
        <v>44</v>
      </c>
      <c r="C44" s="16" t="s">
        <v>33</v>
      </c>
      <c r="D44" s="16">
        <v>1</v>
      </c>
      <c r="E44" s="16">
        <v>1</v>
      </c>
      <c r="F44" s="18">
        <v>498600</v>
      </c>
      <c r="G44" s="18">
        <f>3500*12</f>
        <v>42000</v>
      </c>
      <c r="H44" s="16">
        <v>1</v>
      </c>
      <c r="I44" s="16">
        <v>1</v>
      </c>
      <c r="J44" s="16">
        <v>1</v>
      </c>
      <c r="K44" s="16" t="s">
        <v>2</v>
      </c>
      <c r="L44" s="16" t="s">
        <v>2</v>
      </c>
      <c r="M44" s="16" t="s">
        <v>2</v>
      </c>
      <c r="N44" s="18">
        <v>16080</v>
      </c>
      <c r="O44" s="18">
        <v>16680</v>
      </c>
      <c r="P44" s="18">
        <v>17520</v>
      </c>
      <c r="Q44" s="18">
        <f>F44+G44+N44</f>
        <v>556680</v>
      </c>
      <c r="R44" s="18">
        <f>Q44+O44</f>
        <v>573360</v>
      </c>
      <c r="S44" s="18">
        <f>R44+P44</f>
        <v>590880</v>
      </c>
      <c r="T44" s="48"/>
      <c r="U44" s="58">
        <v>30220</v>
      </c>
      <c r="V44" s="54">
        <v>31340</v>
      </c>
      <c r="W44" s="51">
        <f>+V44-U44</f>
        <v>1120</v>
      </c>
      <c r="X44" s="52">
        <v>12</v>
      </c>
      <c r="Y44" s="55">
        <f>+X44*W44</f>
        <v>13440</v>
      </c>
      <c r="Z44" s="54">
        <v>32450</v>
      </c>
      <c r="AA44" s="51">
        <f>+Z44-V44</f>
        <v>1110</v>
      </c>
      <c r="AB44" s="52">
        <v>12</v>
      </c>
      <c r="AC44" s="55">
        <f>+AB44*AA44</f>
        <v>13320</v>
      </c>
      <c r="AD44" s="54">
        <v>33560</v>
      </c>
      <c r="AE44" s="51">
        <f>+AD44-Z44</f>
        <v>1110</v>
      </c>
      <c r="AF44" s="52">
        <v>12</v>
      </c>
      <c r="AG44" s="55">
        <f>+AF44*AE44</f>
        <v>13320</v>
      </c>
    </row>
    <row r="45" spans="1:33" ht="15.95" customHeight="1" x14ac:dyDescent="0.25">
      <c r="A45" s="317">
        <v>24</v>
      </c>
      <c r="B45" s="318" t="s">
        <v>238</v>
      </c>
      <c r="C45" s="317" t="s">
        <v>239</v>
      </c>
      <c r="D45" s="317">
        <v>1</v>
      </c>
      <c r="E45" s="317">
        <v>0</v>
      </c>
      <c r="F45" s="319">
        <v>355320</v>
      </c>
      <c r="G45" s="319">
        <v>0</v>
      </c>
      <c r="H45" s="317">
        <v>1</v>
      </c>
      <c r="I45" s="317">
        <v>1</v>
      </c>
      <c r="J45" s="317">
        <v>1</v>
      </c>
      <c r="K45" s="317">
        <v>1</v>
      </c>
      <c r="L45" s="310" t="s">
        <v>2</v>
      </c>
      <c r="M45" s="310" t="s">
        <v>2</v>
      </c>
      <c r="N45" s="326">
        <v>335320</v>
      </c>
      <c r="O45" s="319">
        <v>12000</v>
      </c>
      <c r="P45" s="319">
        <v>12000</v>
      </c>
      <c r="Q45" s="319">
        <f>+N45</f>
        <v>335320</v>
      </c>
      <c r="R45" s="319">
        <f>+Q45+O45</f>
        <v>347320</v>
      </c>
      <c r="S45" s="319">
        <f>+R45+P45</f>
        <v>359320</v>
      </c>
      <c r="T45" s="320" t="s">
        <v>229</v>
      </c>
      <c r="U45" s="259"/>
      <c r="V45" s="260"/>
      <c r="W45" s="261"/>
      <c r="X45" s="262"/>
      <c r="Y45" s="263"/>
      <c r="Z45" s="260"/>
      <c r="AA45" s="261"/>
      <c r="AB45" s="262"/>
      <c r="AC45" s="263"/>
      <c r="AD45" s="260"/>
      <c r="AE45" s="261"/>
      <c r="AF45" s="262"/>
      <c r="AG45" s="263"/>
    </row>
    <row r="46" spans="1:33" ht="15.95" customHeight="1" x14ac:dyDescent="0.25">
      <c r="A46" s="317">
        <v>25</v>
      </c>
      <c r="B46" s="318" t="s">
        <v>240</v>
      </c>
      <c r="C46" s="317" t="s">
        <v>241</v>
      </c>
      <c r="D46" s="317">
        <v>1</v>
      </c>
      <c r="E46" s="317">
        <v>0</v>
      </c>
      <c r="F46" s="319">
        <v>298440</v>
      </c>
      <c r="G46" s="319">
        <v>0</v>
      </c>
      <c r="H46" s="317">
        <v>1</v>
      </c>
      <c r="I46" s="317">
        <v>1</v>
      </c>
      <c r="J46" s="317">
        <v>1</v>
      </c>
      <c r="K46" s="317">
        <v>1</v>
      </c>
      <c r="L46" s="310" t="s">
        <v>2</v>
      </c>
      <c r="M46" s="310" t="s">
        <v>2</v>
      </c>
      <c r="N46" s="326">
        <v>298440</v>
      </c>
      <c r="O46" s="319">
        <v>9720</v>
      </c>
      <c r="P46" s="319">
        <v>9720</v>
      </c>
      <c r="Q46" s="319">
        <f>+N46</f>
        <v>298440</v>
      </c>
      <c r="R46" s="319">
        <f>+Q46+O46</f>
        <v>308160</v>
      </c>
      <c r="S46" s="319">
        <f>+R46+P46</f>
        <v>317880</v>
      </c>
      <c r="T46" s="320" t="s">
        <v>229</v>
      </c>
      <c r="U46" s="259"/>
      <c r="V46" s="260"/>
      <c r="W46" s="261"/>
      <c r="X46" s="262"/>
      <c r="Y46" s="263"/>
      <c r="Z46" s="260"/>
      <c r="AA46" s="261"/>
      <c r="AB46" s="262"/>
      <c r="AC46" s="263"/>
      <c r="AD46" s="260"/>
      <c r="AE46" s="261"/>
      <c r="AF46" s="262"/>
      <c r="AG46" s="263"/>
    </row>
    <row r="47" spans="1:33" ht="15.95" customHeight="1" x14ac:dyDescent="0.25">
      <c r="A47" s="16">
        <v>26</v>
      </c>
      <c r="B47" s="21" t="s">
        <v>45</v>
      </c>
      <c r="C47" s="22" t="s">
        <v>39</v>
      </c>
      <c r="D47" s="23">
        <v>1</v>
      </c>
      <c r="E47" s="23">
        <v>1</v>
      </c>
      <c r="F47" s="18">
        <v>194280</v>
      </c>
      <c r="G47" s="18">
        <v>0</v>
      </c>
      <c r="H47" s="23">
        <v>1</v>
      </c>
      <c r="I47" s="23">
        <v>1</v>
      </c>
      <c r="J47" s="23">
        <v>1</v>
      </c>
      <c r="K47" s="16" t="s">
        <v>2</v>
      </c>
      <c r="L47" s="23" t="s">
        <v>2</v>
      </c>
      <c r="M47" s="23" t="s">
        <v>2</v>
      </c>
      <c r="N47" s="18">
        <v>8760</v>
      </c>
      <c r="O47" s="24">
        <v>9240</v>
      </c>
      <c r="P47" s="24">
        <v>9000</v>
      </c>
      <c r="Q47" s="18">
        <f t="shared" ref="Q47:Q61" si="21">F47+G47+N47</f>
        <v>203040</v>
      </c>
      <c r="R47" s="18">
        <f t="shared" ref="R47:S47" si="22">Q47+O47</f>
        <v>212280</v>
      </c>
      <c r="S47" s="18">
        <f t="shared" si="22"/>
        <v>221280</v>
      </c>
      <c r="T47" s="48"/>
    </row>
    <row r="48" spans="1:33" ht="15.95" customHeight="1" x14ac:dyDescent="0.25">
      <c r="A48" s="462" t="s">
        <v>3</v>
      </c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4"/>
      <c r="T48" s="15"/>
    </row>
    <row r="49" spans="1:33" ht="15.95" customHeight="1" x14ac:dyDescent="0.25">
      <c r="A49" s="16">
        <v>27</v>
      </c>
      <c r="B49" s="17" t="s">
        <v>188</v>
      </c>
      <c r="C49" s="132" t="s">
        <v>59</v>
      </c>
      <c r="D49" s="16">
        <v>1</v>
      </c>
      <c r="E49" s="16">
        <v>1</v>
      </c>
      <c r="F49" s="18">
        <f>11500*12</f>
        <v>138000</v>
      </c>
      <c r="G49" s="18">
        <v>0</v>
      </c>
      <c r="H49" s="16">
        <v>1</v>
      </c>
      <c r="I49" s="16">
        <v>1</v>
      </c>
      <c r="J49" s="16">
        <v>1</v>
      </c>
      <c r="K49" s="16" t="s">
        <v>2</v>
      </c>
      <c r="L49" s="16" t="s">
        <v>2</v>
      </c>
      <c r="M49" s="16" t="s">
        <v>2</v>
      </c>
      <c r="N49" s="139">
        <v>5520</v>
      </c>
      <c r="O49" s="139">
        <v>5760</v>
      </c>
      <c r="P49" s="139">
        <v>6000</v>
      </c>
      <c r="Q49" s="18">
        <f t="shared" si="21"/>
        <v>143520</v>
      </c>
      <c r="R49" s="18">
        <f t="shared" ref="R49:S49" si="23">Q49+O49</f>
        <v>149280</v>
      </c>
      <c r="S49" s="18">
        <f t="shared" si="23"/>
        <v>155280</v>
      </c>
      <c r="T49" s="48"/>
      <c r="U49" s="20">
        <v>12070</v>
      </c>
      <c r="V49" s="27">
        <v>0.04</v>
      </c>
      <c r="W49" s="49">
        <f>+V49*U49</f>
        <v>482.8</v>
      </c>
      <c r="X49" s="63">
        <v>490</v>
      </c>
      <c r="Y49" s="64">
        <f>+X49*12</f>
        <v>5880</v>
      </c>
      <c r="Z49" s="20">
        <f>+X49+U49</f>
        <v>12560</v>
      </c>
      <c r="AA49" s="49">
        <f>+Z49*V49</f>
        <v>502.40000000000003</v>
      </c>
      <c r="AB49" s="63">
        <v>510</v>
      </c>
      <c r="AC49" s="64">
        <f>+AB49*12</f>
        <v>6120</v>
      </c>
      <c r="AD49" s="20">
        <f>+Z49+AB49</f>
        <v>13070</v>
      </c>
      <c r="AE49" s="49">
        <f>+AD49*V49</f>
        <v>522.79999999999995</v>
      </c>
      <c r="AF49" s="63">
        <v>530</v>
      </c>
      <c r="AG49" s="64">
        <f>+AF49*12</f>
        <v>6360</v>
      </c>
    </row>
    <row r="50" spans="1:33" ht="15.95" customHeight="1" x14ac:dyDescent="0.25">
      <c r="A50" s="16">
        <v>28</v>
      </c>
      <c r="B50" s="17" t="s">
        <v>189</v>
      </c>
      <c r="C50" s="132" t="s">
        <v>59</v>
      </c>
      <c r="D50" s="16">
        <v>1</v>
      </c>
      <c r="E50" s="16">
        <v>1</v>
      </c>
      <c r="F50" s="18">
        <v>147240</v>
      </c>
      <c r="G50" s="18">
        <v>0</v>
      </c>
      <c r="H50" s="16">
        <v>1</v>
      </c>
      <c r="I50" s="16">
        <v>1</v>
      </c>
      <c r="J50" s="16">
        <v>1</v>
      </c>
      <c r="K50" s="16" t="s">
        <v>2</v>
      </c>
      <c r="L50" s="16" t="s">
        <v>2</v>
      </c>
      <c r="M50" s="16" t="s">
        <v>2</v>
      </c>
      <c r="N50" s="139">
        <v>6000</v>
      </c>
      <c r="O50" s="139">
        <v>6240</v>
      </c>
      <c r="P50" s="139">
        <v>6480</v>
      </c>
      <c r="Q50" s="18">
        <f t="shared" si="21"/>
        <v>153240</v>
      </c>
      <c r="R50" s="18">
        <f t="shared" ref="R50:S50" si="24">Q50+O50</f>
        <v>159480</v>
      </c>
      <c r="S50" s="18">
        <f t="shared" si="24"/>
        <v>165960</v>
      </c>
      <c r="T50" s="48"/>
      <c r="U50" s="20">
        <v>12070</v>
      </c>
      <c r="V50" s="27">
        <v>0.04</v>
      </c>
      <c r="W50" s="49">
        <f>+V50*U50</f>
        <v>482.8</v>
      </c>
      <c r="X50" s="63">
        <v>490</v>
      </c>
      <c r="Y50" s="64">
        <f>+X50*12</f>
        <v>5880</v>
      </c>
      <c r="Z50" s="20">
        <f>+X50+U50</f>
        <v>12560</v>
      </c>
      <c r="AA50" s="49">
        <f>+Z50*V50</f>
        <v>502.40000000000003</v>
      </c>
      <c r="AB50" s="63">
        <v>510</v>
      </c>
      <c r="AC50" s="64">
        <f>+AB50*12</f>
        <v>6120</v>
      </c>
      <c r="AD50" s="20">
        <f>+Z50+AB50</f>
        <v>13070</v>
      </c>
      <c r="AE50" s="49">
        <f>+AD50*V50</f>
        <v>522.79999999999995</v>
      </c>
      <c r="AF50" s="63">
        <v>530</v>
      </c>
      <c r="AG50" s="64">
        <f>+AF50*12</f>
        <v>6360</v>
      </c>
    </row>
    <row r="51" spans="1:33" ht="15.95" customHeight="1" x14ac:dyDescent="0.25">
      <c r="A51" s="459" t="s">
        <v>63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1"/>
    </row>
    <row r="52" spans="1:33" ht="25.5" customHeight="1" x14ac:dyDescent="0.25">
      <c r="A52" s="137">
        <v>29</v>
      </c>
      <c r="B52" s="65" t="s">
        <v>47</v>
      </c>
      <c r="C52" s="138" t="s">
        <v>33</v>
      </c>
      <c r="D52" s="138">
        <v>1</v>
      </c>
      <c r="E52" s="138">
        <v>0</v>
      </c>
      <c r="F52" s="18">
        <v>393599</v>
      </c>
      <c r="G52" s="18">
        <f>3500*12</f>
        <v>42000</v>
      </c>
      <c r="H52" s="138">
        <v>1</v>
      </c>
      <c r="I52" s="138">
        <v>1</v>
      </c>
      <c r="J52" s="138">
        <v>1</v>
      </c>
      <c r="K52" s="138" t="s">
        <v>2</v>
      </c>
      <c r="L52" s="138" t="s">
        <v>2</v>
      </c>
      <c r="M52" s="138" t="s">
        <v>2</v>
      </c>
      <c r="N52" s="18">
        <v>13620</v>
      </c>
      <c r="O52" s="18">
        <v>13620</v>
      </c>
      <c r="P52" s="18">
        <v>13620</v>
      </c>
      <c r="Q52" s="18">
        <f t="shared" si="21"/>
        <v>449219</v>
      </c>
      <c r="R52" s="18">
        <f t="shared" ref="R52:S52" si="25">Q52+O52</f>
        <v>462839</v>
      </c>
      <c r="S52" s="18">
        <f t="shared" si="25"/>
        <v>476459</v>
      </c>
      <c r="T52" s="18" t="s">
        <v>62</v>
      </c>
    </row>
    <row r="53" spans="1:33" ht="15.95" customHeight="1" x14ac:dyDescent="0.25">
      <c r="A53" s="16">
        <v>30</v>
      </c>
      <c r="B53" s="65" t="s">
        <v>212</v>
      </c>
      <c r="C53" s="138" t="s">
        <v>37</v>
      </c>
      <c r="D53" s="16">
        <v>1</v>
      </c>
      <c r="E53" s="130">
        <v>1</v>
      </c>
      <c r="F53" s="18">
        <v>253680</v>
      </c>
      <c r="G53" s="18">
        <v>0</v>
      </c>
      <c r="H53" s="16">
        <v>1</v>
      </c>
      <c r="I53" s="16">
        <v>1</v>
      </c>
      <c r="J53" s="16">
        <v>1</v>
      </c>
      <c r="K53" s="16" t="s">
        <v>2</v>
      </c>
      <c r="L53" s="16" t="s">
        <v>2</v>
      </c>
      <c r="M53" s="16" t="s">
        <v>2</v>
      </c>
      <c r="N53" s="18">
        <v>8880</v>
      </c>
      <c r="O53" s="18">
        <v>8640</v>
      </c>
      <c r="P53" s="18">
        <v>8880</v>
      </c>
      <c r="Q53" s="18">
        <f t="shared" si="21"/>
        <v>262560</v>
      </c>
      <c r="R53" s="18">
        <f t="shared" ref="R53:S53" si="26">Q53+O53</f>
        <v>271200</v>
      </c>
      <c r="S53" s="18">
        <f t="shared" si="26"/>
        <v>280080</v>
      </c>
      <c r="T53" s="18"/>
      <c r="U53" s="58">
        <v>24970</v>
      </c>
      <c r="V53" s="54">
        <v>25970</v>
      </c>
      <c r="W53" s="51">
        <f>+V53-U53</f>
        <v>1000</v>
      </c>
      <c r="X53" s="52">
        <v>12</v>
      </c>
      <c r="Y53" s="55">
        <f>+X53*W53</f>
        <v>12000</v>
      </c>
      <c r="Z53" s="54">
        <v>26980</v>
      </c>
      <c r="AA53" s="51">
        <f>+Z53-V53</f>
        <v>1010</v>
      </c>
      <c r="AB53" s="52">
        <v>12</v>
      </c>
      <c r="AC53" s="55">
        <f>+AB53*AA53</f>
        <v>12120</v>
      </c>
      <c r="AD53" s="54">
        <v>28030</v>
      </c>
      <c r="AE53" s="51">
        <f>+AD53-Z53</f>
        <v>1050</v>
      </c>
      <c r="AF53" s="52">
        <v>12</v>
      </c>
      <c r="AG53" s="55">
        <f>+AF53*AE53</f>
        <v>12600</v>
      </c>
    </row>
    <row r="54" spans="1:33" ht="15.95" customHeight="1" x14ac:dyDescent="0.25">
      <c r="A54" s="462" t="s">
        <v>3</v>
      </c>
      <c r="B54" s="463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4"/>
      <c r="U54" s="259"/>
      <c r="V54" s="260"/>
      <c r="W54" s="261"/>
      <c r="X54" s="262"/>
      <c r="Y54" s="263"/>
      <c r="Z54" s="260"/>
      <c r="AA54" s="261"/>
      <c r="AB54" s="262"/>
      <c r="AC54" s="263"/>
      <c r="AD54" s="260"/>
      <c r="AE54" s="261"/>
      <c r="AF54" s="262"/>
      <c r="AG54" s="263"/>
    </row>
    <row r="55" spans="1:33" ht="15.95" customHeight="1" x14ac:dyDescent="0.25">
      <c r="A55" s="257">
        <v>31</v>
      </c>
      <c r="B55" s="135" t="s">
        <v>4</v>
      </c>
      <c r="C55" s="193" t="s">
        <v>59</v>
      </c>
      <c r="D55" s="193">
        <v>1</v>
      </c>
      <c r="E55" s="193">
        <v>1</v>
      </c>
      <c r="F55" s="139">
        <v>147240</v>
      </c>
      <c r="G55" s="193">
        <v>0</v>
      </c>
      <c r="H55" s="193">
        <v>1</v>
      </c>
      <c r="I55" s="193">
        <v>1</v>
      </c>
      <c r="J55" s="193">
        <v>1</v>
      </c>
      <c r="K55" s="193" t="s">
        <v>2</v>
      </c>
      <c r="L55" s="193" t="s">
        <v>2</v>
      </c>
      <c r="M55" s="193" t="s">
        <v>2</v>
      </c>
      <c r="N55" s="139">
        <v>6000</v>
      </c>
      <c r="O55" s="139">
        <v>6240</v>
      </c>
      <c r="P55" s="139">
        <v>6420</v>
      </c>
      <c r="Q55" s="18">
        <f t="shared" ref="Q55" si="27">F55+G55+N55</f>
        <v>153240</v>
      </c>
      <c r="R55" s="18">
        <f t="shared" ref="R55" si="28">Q55+O55</f>
        <v>159480</v>
      </c>
      <c r="S55" s="18">
        <f t="shared" ref="S55" si="29">R55+P55</f>
        <v>165900</v>
      </c>
      <c r="T55" s="258"/>
      <c r="U55" s="259"/>
      <c r="V55" s="260"/>
      <c r="W55" s="261"/>
      <c r="X55" s="262"/>
      <c r="Y55" s="263"/>
      <c r="Z55" s="260"/>
      <c r="AA55" s="261"/>
      <c r="AB55" s="262"/>
      <c r="AC55" s="263"/>
      <c r="AD55" s="260"/>
      <c r="AE55" s="261"/>
      <c r="AF55" s="262"/>
      <c r="AG55" s="263"/>
    </row>
    <row r="56" spans="1:33" ht="15.95" customHeight="1" x14ac:dyDescent="0.25">
      <c r="A56" s="462" t="s">
        <v>9</v>
      </c>
      <c r="B56" s="463"/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4"/>
    </row>
    <row r="57" spans="1:33" ht="15.95" customHeight="1" x14ac:dyDescent="0.25">
      <c r="A57" s="16">
        <v>32</v>
      </c>
      <c r="B57" s="17" t="s">
        <v>10</v>
      </c>
      <c r="C57" s="16"/>
      <c r="D57" s="16">
        <v>3</v>
      </c>
      <c r="E57" s="16">
        <v>3</v>
      </c>
      <c r="F57" s="18">
        <v>0</v>
      </c>
      <c r="G57" s="18">
        <v>0</v>
      </c>
      <c r="H57" s="16">
        <v>3</v>
      </c>
      <c r="I57" s="16">
        <v>3</v>
      </c>
      <c r="J57" s="16">
        <v>3</v>
      </c>
      <c r="K57" s="16" t="s">
        <v>42</v>
      </c>
      <c r="L57" s="132" t="s">
        <v>42</v>
      </c>
      <c r="M57" s="132" t="s">
        <v>42</v>
      </c>
      <c r="N57" s="18">
        <v>0</v>
      </c>
      <c r="O57" s="18">
        <v>0</v>
      </c>
      <c r="P57" s="18">
        <v>0</v>
      </c>
      <c r="Q57" s="18">
        <f t="shared" si="21"/>
        <v>0</v>
      </c>
      <c r="R57" s="18">
        <f t="shared" ref="R57:S57" si="30">Q57+O57</f>
        <v>0</v>
      </c>
      <c r="S57" s="18">
        <f t="shared" si="30"/>
        <v>0</v>
      </c>
      <c r="T57" s="17" t="s">
        <v>11</v>
      </c>
    </row>
    <row r="58" spans="1:33" ht="15.95" customHeight="1" x14ac:dyDescent="0.25">
      <c r="A58" s="462" t="s">
        <v>3</v>
      </c>
      <c r="B58" s="463"/>
      <c r="C58" s="463"/>
      <c r="D58" s="463"/>
      <c r="E58" s="463"/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4"/>
    </row>
    <row r="59" spans="1:33" ht="15.95" customHeight="1" x14ac:dyDescent="0.25">
      <c r="A59" s="16">
        <v>33</v>
      </c>
      <c r="B59" s="17" t="s">
        <v>217</v>
      </c>
      <c r="C59" s="16" t="s">
        <v>60</v>
      </c>
      <c r="D59" s="16">
        <v>1</v>
      </c>
      <c r="E59" s="16">
        <v>1</v>
      </c>
      <c r="F59" s="18">
        <v>166200</v>
      </c>
      <c r="G59" s="18">
        <v>0</v>
      </c>
      <c r="H59" s="16">
        <v>1</v>
      </c>
      <c r="I59" s="16">
        <v>1</v>
      </c>
      <c r="J59" s="16">
        <v>1</v>
      </c>
      <c r="K59" s="16" t="s">
        <v>2</v>
      </c>
      <c r="L59" s="16" t="s">
        <v>2</v>
      </c>
      <c r="M59" s="16" t="s">
        <v>2</v>
      </c>
      <c r="N59" s="18">
        <v>6720</v>
      </c>
      <c r="O59" s="18">
        <v>6960</v>
      </c>
      <c r="P59" s="18">
        <v>7200</v>
      </c>
      <c r="Q59" s="18">
        <f t="shared" si="21"/>
        <v>172920</v>
      </c>
      <c r="R59" s="18">
        <f t="shared" ref="R59:S59" si="31">Q59+O59</f>
        <v>179880</v>
      </c>
      <c r="S59" s="18">
        <f t="shared" si="31"/>
        <v>187080</v>
      </c>
      <c r="T59" s="48"/>
      <c r="U59" s="20">
        <v>11140</v>
      </c>
      <c r="V59" s="27">
        <v>0.04</v>
      </c>
      <c r="W59" s="49">
        <f>+V59*U59</f>
        <v>445.6</v>
      </c>
      <c r="X59" s="63">
        <v>450</v>
      </c>
      <c r="Y59" s="64">
        <f>+X59*12</f>
        <v>5400</v>
      </c>
      <c r="Z59" s="20">
        <f>+X59+U59</f>
        <v>11590</v>
      </c>
      <c r="AA59" s="49">
        <f>+Z59*V59</f>
        <v>463.6</v>
      </c>
      <c r="AB59" s="63">
        <v>470</v>
      </c>
      <c r="AC59" s="64">
        <f>+AB59*12</f>
        <v>5640</v>
      </c>
      <c r="AD59" s="20">
        <f>+Z59+AB59</f>
        <v>12060</v>
      </c>
      <c r="AE59" s="49">
        <f>+AD59*V59</f>
        <v>482.40000000000003</v>
      </c>
      <c r="AF59" s="63">
        <v>490</v>
      </c>
      <c r="AG59" s="64">
        <f>+AF59*12</f>
        <v>5880</v>
      </c>
    </row>
    <row r="60" spans="1:33" ht="15.95" customHeight="1" x14ac:dyDescent="0.25">
      <c r="A60" s="459" t="s">
        <v>19</v>
      </c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1"/>
    </row>
    <row r="61" spans="1:33" ht="20.25" customHeight="1" x14ac:dyDescent="0.25">
      <c r="A61" s="16">
        <v>34</v>
      </c>
      <c r="B61" s="25" t="s">
        <v>48</v>
      </c>
      <c r="C61" s="16" t="s">
        <v>33</v>
      </c>
      <c r="D61" s="16">
        <v>1</v>
      </c>
      <c r="E61" s="16">
        <v>1</v>
      </c>
      <c r="F61" s="18">
        <v>422640</v>
      </c>
      <c r="G61" s="18">
        <f>3500*12</f>
        <v>42000</v>
      </c>
      <c r="H61" s="16">
        <v>1</v>
      </c>
      <c r="I61" s="16">
        <v>1</v>
      </c>
      <c r="J61" s="16">
        <v>1</v>
      </c>
      <c r="K61" s="16" t="s">
        <v>2</v>
      </c>
      <c r="L61" s="16" t="s">
        <v>2</v>
      </c>
      <c r="M61" s="16" t="s">
        <v>2</v>
      </c>
      <c r="N61" s="18">
        <v>13080</v>
      </c>
      <c r="O61" s="18">
        <v>13200</v>
      </c>
      <c r="P61" s="18">
        <v>13320</v>
      </c>
      <c r="Q61" s="18">
        <f t="shared" si="21"/>
        <v>477720</v>
      </c>
      <c r="R61" s="18">
        <f t="shared" ref="R61:S62" si="32">Q61+O61</f>
        <v>490920</v>
      </c>
      <c r="S61" s="18">
        <f t="shared" si="32"/>
        <v>504240</v>
      </c>
      <c r="T61" s="48"/>
      <c r="U61" s="58">
        <v>25470</v>
      </c>
      <c r="V61" s="54">
        <v>26460</v>
      </c>
      <c r="W61" s="51">
        <f>+V61-U61</f>
        <v>990</v>
      </c>
      <c r="X61" s="52">
        <v>12</v>
      </c>
      <c r="Y61" s="55">
        <f>+X61*W61</f>
        <v>11880</v>
      </c>
      <c r="Z61" s="54">
        <v>27480</v>
      </c>
      <c r="AA61" s="51">
        <f>+Z61-V61</f>
        <v>1020</v>
      </c>
      <c r="AB61" s="52">
        <v>12</v>
      </c>
      <c r="AC61" s="55">
        <f>+AB61*AA61</f>
        <v>12240</v>
      </c>
      <c r="AD61" s="54">
        <v>28560</v>
      </c>
      <c r="AE61" s="51">
        <f>+AD61-Z61</f>
        <v>1080</v>
      </c>
      <c r="AF61" s="52">
        <v>12</v>
      </c>
      <c r="AG61" s="55">
        <f>+AF61*AE61</f>
        <v>12960</v>
      </c>
    </row>
    <row r="62" spans="1:33" ht="20.25" customHeight="1" x14ac:dyDescent="0.25">
      <c r="A62" s="313">
        <v>36</v>
      </c>
      <c r="B62" s="26" t="s">
        <v>49</v>
      </c>
      <c r="C62" s="313" t="s">
        <v>35</v>
      </c>
      <c r="D62" s="313">
        <v>1</v>
      </c>
      <c r="E62" s="313">
        <v>1</v>
      </c>
      <c r="F62" s="18">
        <v>396000</v>
      </c>
      <c r="G62" s="18">
        <v>0</v>
      </c>
      <c r="H62" s="316">
        <v>1</v>
      </c>
      <c r="I62" s="316">
        <v>1</v>
      </c>
      <c r="J62" s="316">
        <v>1</v>
      </c>
      <c r="K62" s="316" t="s">
        <v>2</v>
      </c>
      <c r="L62" s="316" t="s">
        <v>2</v>
      </c>
      <c r="M62" s="316" t="s">
        <v>2</v>
      </c>
      <c r="N62" s="18">
        <v>13320</v>
      </c>
      <c r="O62" s="18">
        <v>13320</v>
      </c>
      <c r="P62" s="18">
        <v>13080</v>
      </c>
      <c r="Q62" s="18">
        <f t="shared" ref="Q62" si="33">F62+G62+N62</f>
        <v>409320</v>
      </c>
      <c r="R62" s="18">
        <f t="shared" si="32"/>
        <v>422640</v>
      </c>
      <c r="S62" s="18">
        <f t="shared" si="32"/>
        <v>435720</v>
      </c>
      <c r="T62" s="48"/>
      <c r="U62" s="58"/>
      <c r="V62" s="54"/>
      <c r="W62" s="51"/>
      <c r="X62" s="52"/>
      <c r="Y62" s="55"/>
      <c r="Z62" s="54"/>
      <c r="AA62" s="51"/>
      <c r="AB62" s="52"/>
      <c r="AC62" s="55"/>
      <c r="AD62" s="54"/>
      <c r="AE62" s="51"/>
      <c r="AF62" s="52"/>
      <c r="AG62" s="55"/>
    </row>
    <row r="63" spans="1:33" ht="15.95" customHeight="1" x14ac:dyDescent="0.25">
      <c r="A63" s="330">
        <v>37</v>
      </c>
      <c r="B63" s="331" t="s">
        <v>247</v>
      </c>
      <c r="C63" s="330" t="s">
        <v>241</v>
      </c>
      <c r="D63" s="330">
        <v>1</v>
      </c>
      <c r="E63" s="330">
        <v>0</v>
      </c>
      <c r="F63" s="319">
        <v>0</v>
      </c>
      <c r="G63" s="319">
        <v>0</v>
      </c>
      <c r="H63" s="317">
        <v>1</v>
      </c>
      <c r="I63" s="317">
        <v>1</v>
      </c>
      <c r="J63" s="317">
        <v>1</v>
      </c>
      <c r="K63" s="317" t="s">
        <v>2</v>
      </c>
      <c r="L63" s="317" t="s">
        <v>2</v>
      </c>
      <c r="M63" s="317" t="s">
        <v>2</v>
      </c>
      <c r="N63" s="326">
        <v>297900</v>
      </c>
      <c r="O63" s="319">
        <v>9720</v>
      </c>
      <c r="P63" s="319">
        <v>9720</v>
      </c>
      <c r="Q63" s="319">
        <f>+N63</f>
        <v>297900</v>
      </c>
      <c r="R63" s="319">
        <f>+Q63+O63</f>
        <v>307620</v>
      </c>
      <c r="S63" s="319">
        <f>+R63+P63</f>
        <v>317340</v>
      </c>
      <c r="T63" s="320" t="s">
        <v>229</v>
      </c>
      <c r="U63" s="58"/>
      <c r="V63" s="54"/>
      <c r="W63" s="51"/>
      <c r="X63" s="52"/>
      <c r="Y63" s="55"/>
      <c r="Z63" s="54"/>
      <c r="AA63" s="51"/>
      <c r="AB63" s="52"/>
      <c r="AC63" s="55"/>
      <c r="AD63" s="54"/>
      <c r="AE63" s="51"/>
      <c r="AF63" s="52"/>
      <c r="AG63" s="55"/>
    </row>
    <row r="64" spans="1:33" ht="15.95" customHeight="1" x14ac:dyDescent="0.25">
      <c r="A64" s="462" t="s">
        <v>3</v>
      </c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4"/>
      <c r="U64" s="58"/>
      <c r="V64" s="54"/>
      <c r="W64" s="51"/>
      <c r="X64" s="52"/>
      <c r="Y64" s="55"/>
      <c r="Z64" s="54"/>
      <c r="AA64" s="51"/>
      <c r="AB64" s="52"/>
      <c r="AC64" s="55"/>
      <c r="AD64" s="54"/>
      <c r="AE64" s="51"/>
      <c r="AF64" s="52"/>
      <c r="AG64" s="55"/>
    </row>
    <row r="65" spans="1:33" ht="15.95" customHeight="1" x14ac:dyDescent="0.25">
      <c r="A65" s="307">
        <v>36</v>
      </c>
      <c r="B65" s="17" t="s">
        <v>193</v>
      </c>
      <c r="C65" s="307" t="s">
        <v>58</v>
      </c>
      <c r="D65" s="307">
        <v>1</v>
      </c>
      <c r="E65" s="307">
        <v>1</v>
      </c>
      <c r="F65" s="18">
        <v>191880</v>
      </c>
      <c r="G65" s="18">
        <v>0</v>
      </c>
      <c r="H65" s="307">
        <v>1</v>
      </c>
      <c r="I65" s="307">
        <v>1</v>
      </c>
      <c r="J65" s="307">
        <v>1</v>
      </c>
      <c r="K65" s="307" t="s">
        <v>2</v>
      </c>
      <c r="L65" s="307" t="s">
        <v>2</v>
      </c>
      <c r="M65" s="307" t="s">
        <v>2</v>
      </c>
      <c r="N65" s="18">
        <v>7680</v>
      </c>
      <c r="O65" s="18">
        <v>8040</v>
      </c>
      <c r="P65" s="18">
        <v>8400</v>
      </c>
      <c r="Q65" s="18">
        <f t="shared" ref="Q65" si="34">F65+G65+N65</f>
        <v>199560</v>
      </c>
      <c r="R65" s="18">
        <f t="shared" ref="R65" si="35">Q65+O65</f>
        <v>207600</v>
      </c>
      <c r="S65" s="18">
        <f t="shared" ref="S65" si="36">R65+P65</f>
        <v>216000</v>
      </c>
      <c r="T65" s="48"/>
      <c r="U65" s="58"/>
      <c r="V65" s="54"/>
      <c r="W65" s="51"/>
      <c r="X65" s="52"/>
      <c r="Y65" s="55"/>
      <c r="Z65" s="54"/>
      <c r="AA65" s="51"/>
      <c r="AB65" s="52"/>
      <c r="AC65" s="55"/>
      <c r="AD65" s="54"/>
      <c r="AE65" s="51"/>
      <c r="AF65" s="52"/>
      <c r="AG65" s="55"/>
    </row>
    <row r="66" spans="1:33" ht="15.95" customHeight="1" x14ac:dyDescent="0.25">
      <c r="A66" s="456" t="s">
        <v>226</v>
      </c>
      <c r="B66" s="457"/>
      <c r="C66" s="457"/>
      <c r="D66" s="457"/>
      <c r="E66" s="457"/>
      <c r="F66" s="457"/>
      <c r="G66" s="457"/>
      <c r="H66" s="457"/>
      <c r="I66" s="457"/>
      <c r="J66" s="457"/>
      <c r="K66" s="457"/>
      <c r="L66" s="457"/>
      <c r="M66" s="457"/>
      <c r="N66" s="457"/>
      <c r="O66" s="457"/>
      <c r="P66" s="457"/>
      <c r="Q66" s="457"/>
      <c r="R66" s="457"/>
      <c r="S66" s="457"/>
      <c r="T66" s="458"/>
      <c r="U66" s="58"/>
      <c r="V66" s="54"/>
      <c r="W66" s="51"/>
      <c r="X66" s="52"/>
      <c r="Y66" s="55"/>
      <c r="Z66" s="54"/>
      <c r="AA66" s="51"/>
      <c r="AB66" s="52"/>
      <c r="AC66" s="55"/>
      <c r="AD66" s="54"/>
      <c r="AE66" s="51"/>
      <c r="AF66" s="52"/>
      <c r="AG66" s="55"/>
    </row>
    <row r="67" spans="1:33" ht="15.95" customHeight="1" x14ac:dyDescent="0.25">
      <c r="A67" s="244">
        <v>37</v>
      </c>
      <c r="B67" s="17" t="s">
        <v>227</v>
      </c>
      <c r="C67" s="244" t="s">
        <v>37</v>
      </c>
      <c r="D67" s="244">
        <v>1</v>
      </c>
      <c r="E67" s="244">
        <v>1</v>
      </c>
      <c r="F67" s="18">
        <v>362640</v>
      </c>
      <c r="G67" s="18">
        <v>0</v>
      </c>
      <c r="H67" s="244">
        <v>1</v>
      </c>
      <c r="I67" s="244">
        <v>1</v>
      </c>
      <c r="J67" s="244">
        <v>1</v>
      </c>
      <c r="K67" s="310" t="s">
        <v>2</v>
      </c>
      <c r="L67" s="244" t="s">
        <v>42</v>
      </c>
      <c r="M67" s="244" t="s">
        <v>42</v>
      </c>
      <c r="N67" s="306">
        <v>13440</v>
      </c>
      <c r="O67" s="18">
        <v>13320</v>
      </c>
      <c r="P67" s="18">
        <v>13320</v>
      </c>
      <c r="Q67" s="18">
        <f>+F67+N67</f>
        <v>376080</v>
      </c>
      <c r="R67" s="18">
        <f>+Q67+O67</f>
        <v>389400</v>
      </c>
      <c r="S67" s="18">
        <f>+R67+P67</f>
        <v>402720</v>
      </c>
      <c r="T67" s="48"/>
      <c r="U67" s="58"/>
      <c r="V67" s="54"/>
      <c r="W67" s="51"/>
      <c r="X67" s="52"/>
      <c r="Y67" s="55"/>
      <c r="Z67" s="54"/>
      <c r="AA67" s="51"/>
      <c r="AB67" s="52"/>
      <c r="AC67" s="55"/>
      <c r="AD67" s="54"/>
      <c r="AE67" s="51"/>
      <c r="AF67" s="52"/>
      <c r="AG67" s="55"/>
    </row>
    <row r="68" spans="1:33" ht="15.95" customHeight="1" x14ac:dyDescent="0.25">
      <c r="A68" s="266">
        <v>4</v>
      </c>
      <c r="B68" s="242" t="s">
        <v>46</v>
      </c>
      <c r="C68" s="267"/>
      <c r="D68" s="242">
        <f>+D7+D9+D10+D11+D12+D13+D15+D16+D17+D18+D19+D20+D21+D24+D26+D28+D29+D30+D31+D32+D34+D35+D44+D45+D46+D47+D49+D50+D52+D53+D55+D57+D59+D61+D63+D65+D67</f>
        <v>39</v>
      </c>
      <c r="E68" s="242">
        <f>+E67+E65+E63+E61+E59+E57+E55+E53+E52+E50+E49+E47+E46+E45+E44+E35+E34+E32+E31+E30+E29+E28+E26+E24+E21+E20+E19+E18+E17+E16+E15+E13+E12+E11+E10+E9+E7</f>
        <v>33</v>
      </c>
      <c r="F68" s="152"/>
      <c r="G68" s="152"/>
      <c r="H68" s="328"/>
      <c r="I68" s="152"/>
      <c r="J68" s="152"/>
      <c r="K68" s="268" t="s">
        <v>242</v>
      </c>
      <c r="L68" s="268" t="s">
        <v>2</v>
      </c>
      <c r="M68" s="268" t="s">
        <v>2</v>
      </c>
      <c r="N68" s="152"/>
      <c r="O68" s="152"/>
      <c r="P68" s="152"/>
      <c r="Q68" s="327">
        <f>+Q67+Q65+Q63+Q62+Q61+Q59+Q55+Q53+Q52++Q50+Q49+Q47+Q46+Q45+Q44+Q35+Q34+Q32+Q31+Q30+Q29+Q28+Q26+Q24+Q23+Q22+Q21+Q20+Q19+Q18+Q17+Q16+Q15+Q13+Q12+Q11+Q10+Q9+Q7</f>
        <v>10821183</v>
      </c>
      <c r="R68" s="327">
        <f>+R67+R65+R63+R61+R59+R55+R53+R52+R50+R49+R47+R46+R45+R44+R35+R34+R32+R31+R30+R29+R28+R26+R24+R21+R20+R19+R17+R16+R15+R13+R12+R11+R10+R9+R7</f>
        <v>10258863</v>
      </c>
      <c r="S68" s="152">
        <f>+S67+S65+S63+S61+S59+S55+S53+S52+S50+S49+S47+S46+S45+S44+S35+S34+S32+S31+S30+S29+S28+S26+S24+S21+S20+S19+S17+S16+S15+S13+S12+S11+S10+S9+S7</f>
        <v>10600923</v>
      </c>
      <c r="T68" s="269"/>
      <c r="V68" s="27"/>
      <c r="Z68" s="27"/>
      <c r="AD68" s="27"/>
    </row>
    <row r="69" spans="1:33" s="33" customFormat="1" ht="15.95" customHeight="1" x14ac:dyDescent="0.25">
      <c r="A69" s="28">
        <v>5</v>
      </c>
      <c r="B69" s="23" t="s">
        <v>213</v>
      </c>
      <c r="C69" s="29"/>
      <c r="D69" s="30"/>
      <c r="E69" s="30"/>
      <c r="F69" s="31"/>
      <c r="G69" s="31"/>
      <c r="H69" s="30"/>
      <c r="I69" s="30"/>
      <c r="J69" s="30"/>
      <c r="K69" s="30"/>
      <c r="L69" s="30"/>
      <c r="M69" s="30"/>
      <c r="N69" s="30"/>
      <c r="O69" s="30"/>
      <c r="P69" s="146"/>
      <c r="Q69" s="146">
        <f>Q68*15/100</f>
        <v>1623177.45</v>
      </c>
      <c r="R69" s="146">
        <f t="shared" ref="R69:S69" si="37">R68*15/100</f>
        <v>1538829.45</v>
      </c>
      <c r="S69" s="146">
        <f t="shared" si="37"/>
        <v>1590138.45</v>
      </c>
      <c r="T69" s="32"/>
    </row>
    <row r="70" spans="1:33" s="33" customFormat="1" ht="15.95" customHeight="1" x14ac:dyDescent="0.25">
      <c r="A70" s="28">
        <v>6</v>
      </c>
      <c r="B70" s="23" t="s">
        <v>50</v>
      </c>
      <c r="C70" s="34"/>
      <c r="D70" s="35"/>
      <c r="E70" s="35"/>
      <c r="F70" s="36"/>
      <c r="G70" s="36"/>
      <c r="H70" s="35"/>
      <c r="I70" s="35"/>
      <c r="J70" s="35"/>
      <c r="K70" s="35"/>
      <c r="L70" s="35"/>
      <c r="M70" s="35"/>
      <c r="N70" s="35"/>
      <c r="O70" s="35"/>
      <c r="P70" s="147"/>
      <c r="Q70" s="271">
        <f t="shared" ref="Q70:S70" si="38">SUM(Q68:Q69)</f>
        <v>12444360.449999999</v>
      </c>
      <c r="R70" s="272">
        <f>SUM(R68:R69)</f>
        <v>11797692.449999999</v>
      </c>
      <c r="S70" s="272">
        <f t="shared" si="38"/>
        <v>12191061.449999999</v>
      </c>
      <c r="T70" s="32"/>
    </row>
    <row r="71" spans="1:33" s="33" customFormat="1" ht="15.95" customHeight="1" x14ac:dyDescent="0.25">
      <c r="A71" s="37"/>
      <c r="B71" s="38" t="s">
        <v>136</v>
      </c>
      <c r="C71" s="148"/>
      <c r="D71" s="149"/>
      <c r="E71" s="149"/>
      <c r="F71" s="150"/>
      <c r="G71" s="150"/>
      <c r="H71" s="149"/>
      <c r="I71" s="149"/>
      <c r="J71" s="149"/>
      <c r="K71" s="149"/>
      <c r="L71" s="149"/>
      <c r="M71" s="149"/>
      <c r="N71" s="149"/>
      <c r="O71" s="149"/>
      <c r="P71" s="151"/>
      <c r="Q71" s="271">
        <v>31000000</v>
      </c>
      <c r="R71" s="272">
        <v>32550000</v>
      </c>
      <c r="S71" s="272">
        <v>34177500</v>
      </c>
      <c r="T71" s="39"/>
    </row>
    <row r="72" spans="1:33" s="33" customFormat="1" ht="15.95" customHeight="1" thickBot="1" x14ac:dyDescent="0.3">
      <c r="A72" s="40">
        <v>7</v>
      </c>
      <c r="B72" s="41" t="s">
        <v>51</v>
      </c>
      <c r="C72" s="42"/>
      <c r="D72" s="43"/>
      <c r="E72" s="43"/>
      <c r="F72" s="44"/>
      <c r="G72" s="44"/>
      <c r="H72" s="43"/>
      <c r="I72" s="43"/>
      <c r="J72" s="43"/>
      <c r="K72" s="43"/>
      <c r="L72" s="43"/>
      <c r="M72" s="43"/>
      <c r="N72" s="43"/>
      <c r="O72" s="43"/>
      <c r="P72" s="43"/>
      <c r="Q72" s="332">
        <v>0.40139999999999998</v>
      </c>
      <c r="R72" s="45">
        <v>0.35360000000000003</v>
      </c>
      <c r="S72" s="45">
        <v>0.34849999999999998</v>
      </c>
      <c r="T72" s="46"/>
    </row>
    <row r="73" spans="1:33" s="33" customFormat="1" ht="15.95" customHeight="1" x14ac:dyDescent="0.25">
      <c r="A73" s="321"/>
      <c r="B73" s="322"/>
      <c r="C73" s="323"/>
      <c r="D73" s="323"/>
      <c r="E73" s="323"/>
      <c r="F73" s="324"/>
      <c r="G73" s="324"/>
      <c r="H73" s="323"/>
      <c r="I73" s="323"/>
      <c r="J73" s="323"/>
      <c r="K73" s="323"/>
      <c r="L73" s="323"/>
      <c r="M73" s="323"/>
      <c r="N73" s="323"/>
      <c r="O73" s="323"/>
      <c r="P73" s="323"/>
      <c r="Q73" s="325"/>
      <c r="R73" s="325"/>
      <c r="S73" s="325"/>
      <c r="T73" s="172"/>
    </row>
    <row r="74" spans="1:33" s="33" customFormat="1" ht="15.95" customHeight="1" x14ac:dyDescent="0.25">
      <c r="A74" s="321"/>
      <c r="B74" s="322"/>
      <c r="C74" s="323"/>
      <c r="D74" s="323"/>
      <c r="E74" s="323"/>
      <c r="F74" s="324"/>
      <c r="G74" s="324"/>
      <c r="H74" s="323"/>
      <c r="I74" s="323"/>
      <c r="J74" s="323"/>
      <c r="K74" s="323"/>
      <c r="L74" s="323"/>
      <c r="M74" s="323"/>
      <c r="N74" s="323"/>
      <c r="O74" s="323"/>
      <c r="P74" s="323"/>
      <c r="Q74" s="325"/>
      <c r="R74" s="325"/>
      <c r="S74" s="325"/>
      <c r="T74" s="172"/>
    </row>
    <row r="75" spans="1:33" ht="21" x14ac:dyDescent="0.35">
      <c r="A75" s="311"/>
      <c r="B75" s="172"/>
      <c r="C75" s="311"/>
      <c r="D75" s="311"/>
      <c r="E75" s="311"/>
      <c r="F75" s="110"/>
      <c r="G75" s="110"/>
      <c r="H75" s="311"/>
      <c r="I75" s="311"/>
      <c r="J75" s="311"/>
      <c r="K75" s="311"/>
      <c r="L75" s="311"/>
      <c r="M75" s="311"/>
      <c r="N75" s="110"/>
      <c r="O75" s="110"/>
      <c r="P75" s="110"/>
      <c r="Q75" s="110"/>
      <c r="R75" s="110"/>
      <c r="S75" s="110"/>
      <c r="T75" s="350">
        <v>35</v>
      </c>
    </row>
    <row r="76" spans="1:33" ht="15.75" x14ac:dyDescent="0.25">
      <c r="B76" s="111" t="s">
        <v>243</v>
      </c>
    </row>
    <row r="77" spans="1:33" ht="15.75" x14ac:dyDescent="0.25">
      <c r="B77" s="111" t="s">
        <v>244</v>
      </c>
    </row>
    <row r="78" spans="1:33" ht="15.75" x14ac:dyDescent="0.25">
      <c r="B78" s="111" t="s">
        <v>245</v>
      </c>
    </row>
    <row r="79" spans="1:33" ht="15.75" x14ac:dyDescent="0.25">
      <c r="B79" s="111" t="s">
        <v>246</v>
      </c>
    </row>
  </sheetData>
  <mergeCells count="71">
    <mergeCell ref="A64:T64"/>
    <mergeCell ref="A66:T66"/>
    <mergeCell ref="A58:T58"/>
    <mergeCell ref="A60:T60"/>
    <mergeCell ref="N41:N42"/>
    <mergeCell ref="A56:T56"/>
    <mergeCell ref="F41:F42"/>
    <mergeCell ref="Z42:AC42"/>
    <mergeCell ref="A48:S48"/>
    <mergeCell ref="A43:T43"/>
    <mergeCell ref="A51:T51"/>
    <mergeCell ref="A54:T54"/>
    <mergeCell ref="V42:Y42"/>
    <mergeCell ref="G41:G42"/>
    <mergeCell ref="H41:H42"/>
    <mergeCell ref="I41:I42"/>
    <mergeCell ref="T38:T42"/>
    <mergeCell ref="E38:G40"/>
    <mergeCell ref="A38:A42"/>
    <mergeCell ref="B38:B42"/>
    <mergeCell ref="C38:C42"/>
    <mergeCell ref="D38:D42"/>
    <mergeCell ref="E41:E42"/>
    <mergeCell ref="A8:T8"/>
    <mergeCell ref="A14:T14"/>
    <mergeCell ref="A25:T25"/>
    <mergeCell ref="A27:T27"/>
    <mergeCell ref="A33:T33"/>
    <mergeCell ref="H38:J40"/>
    <mergeCell ref="K38:M40"/>
    <mergeCell ref="M41:M42"/>
    <mergeCell ref="L41:L42"/>
    <mergeCell ref="Q38:S40"/>
    <mergeCell ref="J41:J42"/>
    <mergeCell ref="K41:K42"/>
    <mergeCell ref="S41:S42"/>
    <mergeCell ref="R41:R42"/>
    <mergeCell ref="Q41:Q42"/>
    <mergeCell ref="AD42:AG42"/>
    <mergeCell ref="P41:P42"/>
    <mergeCell ref="O41:O42"/>
    <mergeCell ref="N2:P4"/>
    <mergeCell ref="Q2:S4"/>
    <mergeCell ref="T2:T6"/>
    <mergeCell ref="AD6:AG6"/>
    <mergeCell ref="N5:N6"/>
    <mergeCell ref="O5:O6"/>
    <mergeCell ref="P5:P6"/>
    <mergeCell ref="Q5:Q6"/>
    <mergeCell ref="R5:R6"/>
    <mergeCell ref="S5:S6"/>
    <mergeCell ref="V6:Y6"/>
    <mergeCell ref="Z6:AC6"/>
    <mergeCell ref="N38:P40"/>
    <mergeCell ref="H5:H6"/>
    <mergeCell ref="I5:I6"/>
    <mergeCell ref="J5:J6"/>
    <mergeCell ref="H2:J4"/>
    <mergeCell ref="K2:M4"/>
    <mergeCell ref="K5:K6"/>
    <mergeCell ref="L5:L6"/>
    <mergeCell ref="M5:M6"/>
    <mergeCell ref="A1:F1"/>
    <mergeCell ref="A2:A6"/>
    <mergeCell ref="B2:B6"/>
    <mergeCell ref="C2:C6"/>
    <mergeCell ref="D2:D6"/>
    <mergeCell ref="E5:E6"/>
    <mergeCell ref="F5:F6"/>
    <mergeCell ref="E2:G4"/>
    <mergeCell ref="G5:G6"/>
  </mergeCells>
  <pageMargins left="0.70866141732283472" right="0.70866141732283472" top="0.35433070866141736" bottom="0.35433070866141736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A94" zoomScale="110" zoomScaleNormal="110" workbookViewId="0">
      <selection activeCell="C17" sqref="C17"/>
    </sheetView>
  </sheetViews>
  <sheetFormatPr defaultRowHeight="21" x14ac:dyDescent="0.35"/>
  <cols>
    <col min="1" max="1" width="4.75" style="67" customWidth="1"/>
    <col min="2" max="2" width="19.375" style="67" customWidth="1"/>
    <col min="3" max="3" width="8.375" style="67" customWidth="1"/>
    <col min="4" max="4" width="14.75" style="67" customWidth="1"/>
    <col min="5" max="5" width="26.25" style="291" customWidth="1"/>
    <col min="6" max="6" width="8.375" style="67" customWidth="1"/>
    <col min="7" max="7" width="14.75" style="67" customWidth="1"/>
    <col min="8" max="8" width="25.375" style="291" customWidth="1"/>
    <col min="9" max="9" width="8.375" style="67" customWidth="1"/>
    <col min="10" max="10" width="10.875" style="67" customWidth="1"/>
    <col min="11" max="11" width="14.875" style="67" customWidth="1"/>
    <col min="12" max="12" width="14.25" style="67" customWidth="1"/>
    <col min="13" max="13" width="8.375" style="67" customWidth="1"/>
    <col min="14" max="254" width="8.875" style="67"/>
    <col min="255" max="255" width="4.75" style="67" customWidth="1"/>
    <col min="256" max="256" width="18.375" style="67" customWidth="1"/>
    <col min="257" max="257" width="7.625" style="67" customWidth="1"/>
    <col min="258" max="258" width="10.125" style="67" customWidth="1"/>
    <col min="259" max="259" width="27.125" style="67" customWidth="1"/>
    <col min="260" max="260" width="6" style="67" customWidth="1"/>
    <col min="261" max="261" width="4.375" style="67" customWidth="1"/>
    <col min="262" max="262" width="14.75" style="67" customWidth="1"/>
    <col min="263" max="263" width="27.125" style="67" customWidth="1"/>
    <col min="264" max="264" width="7.125" style="67" customWidth="1"/>
    <col min="265" max="265" width="8.125" style="67" customWidth="1"/>
    <col min="266" max="268" width="14.125" style="67" customWidth="1"/>
    <col min="269" max="269" width="9.125" style="67" customWidth="1"/>
    <col min="270" max="510" width="8.875" style="67"/>
    <col min="511" max="511" width="4.75" style="67" customWidth="1"/>
    <col min="512" max="512" width="18.375" style="67" customWidth="1"/>
    <col min="513" max="513" width="7.625" style="67" customWidth="1"/>
    <col min="514" max="514" width="10.125" style="67" customWidth="1"/>
    <col min="515" max="515" width="27.125" style="67" customWidth="1"/>
    <col min="516" max="516" width="6" style="67" customWidth="1"/>
    <col min="517" max="517" width="4.375" style="67" customWidth="1"/>
    <col min="518" max="518" width="14.75" style="67" customWidth="1"/>
    <col min="519" max="519" width="27.125" style="67" customWidth="1"/>
    <col min="520" max="520" width="7.125" style="67" customWidth="1"/>
    <col min="521" max="521" width="8.125" style="67" customWidth="1"/>
    <col min="522" max="524" width="14.125" style="67" customWidth="1"/>
    <col min="525" max="525" width="9.125" style="67" customWidth="1"/>
    <col min="526" max="766" width="8.875" style="67"/>
    <col min="767" max="767" width="4.75" style="67" customWidth="1"/>
    <col min="768" max="768" width="18.375" style="67" customWidth="1"/>
    <col min="769" max="769" width="7.625" style="67" customWidth="1"/>
    <col min="770" max="770" width="10.125" style="67" customWidth="1"/>
    <col min="771" max="771" width="27.125" style="67" customWidth="1"/>
    <col min="772" max="772" width="6" style="67" customWidth="1"/>
    <col min="773" max="773" width="4.375" style="67" customWidth="1"/>
    <col min="774" max="774" width="14.75" style="67" customWidth="1"/>
    <col min="775" max="775" width="27.125" style="67" customWidth="1"/>
    <col min="776" max="776" width="7.125" style="67" customWidth="1"/>
    <col min="777" max="777" width="8.125" style="67" customWidth="1"/>
    <col min="778" max="780" width="14.125" style="67" customWidth="1"/>
    <col min="781" max="781" width="9.125" style="67" customWidth="1"/>
    <col min="782" max="1022" width="8.875" style="67"/>
    <col min="1023" max="1023" width="4.75" style="67" customWidth="1"/>
    <col min="1024" max="1024" width="18.375" style="67" customWidth="1"/>
    <col min="1025" max="1025" width="7.625" style="67" customWidth="1"/>
    <col min="1026" max="1026" width="10.125" style="67" customWidth="1"/>
    <col min="1027" max="1027" width="27.125" style="67" customWidth="1"/>
    <col min="1028" max="1028" width="6" style="67" customWidth="1"/>
    <col min="1029" max="1029" width="4.375" style="67" customWidth="1"/>
    <col min="1030" max="1030" width="14.75" style="67" customWidth="1"/>
    <col min="1031" max="1031" width="27.125" style="67" customWidth="1"/>
    <col min="1032" max="1032" width="7.125" style="67" customWidth="1"/>
    <col min="1033" max="1033" width="8.125" style="67" customWidth="1"/>
    <col min="1034" max="1036" width="14.125" style="67" customWidth="1"/>
    <col min="1037" max="1037" width="9.125" style="67" customWidth="1"/>
    <col min="1038" max="1278" width="8.875" style="67"/>
    <col min="1279" max="1279" width="4.75" style="67" customWidth="1"/>
    <col min="1280" max="1280" width="18.375" style="67" customWidth="1"/>
    <col min="1281" max="1281" width="7.625" style="67" customWidth="1"/>
    <col min="1282" max="1282" width="10.125" style="67" customWidth="1"/>
    <col min="1283" max="1283" width="27.125" style="67" customWidth="1"/>
    <col min="1284" max="1284" width="6" style="67" customWidth="1"/>
    <col min="1285" max="1285" width="4.375" style="67" customWidth="1"/>
    <col min="1286" max="1286" width="14.75" style="67" customWidth="1"/>
    <col min="1287" max="1287" width="27.125" style="67" customWidth="1"/>
    <col min="1288" max="1288" width="7.125" style="67" customWidth="1"/>
    <col min="1289" max="1289" width="8.125" style="67" customWidth="1"/>
    <col min="1290" max="1292" width="14.125" style="67" customWidth="1"/>
    <col min="1293" max="1293" width="9.125" style="67" customWidth="1"/>
    <col min="1294" max="1534" width="8.875" style="67"/>
    <col min="1535" max="1535" width="4.75" style="67" customWidth="1"/>
    <col min="1536" max="1536" width="18.375" style="67" customWidth="1"/>
    <col min="1537" max="1537" width="7.625" style="67" customWidth="1"/>
    <col min="1538" max="1538" width="10.125" style="67" customWidth="1"/>
    <col min="1539" max="1539" width="27.125" style="67" customWidth="1"/>
    <col min="1540" max="1540" width="6" style="67" customWidth="1"/>
    <col min="1541" max="1541" width="4.375" style="67" customWidth="1"/>
    <col min="1542" max="1542" width="14.75" style="67" customWidth="1"/>
    <col min="1543" max="1543" width="27.125" style="67" customWidth="1"/>
    <col min="1544" max="1544" width="7.125" style="67" customWidth="1"/>
    <col min="1545" max="1545" width="8.125" style="67" customWidth="1"/>
    <col min="1546" max="1548" width="14.125" style="67" customWidth="1"/>
    <col min="1549" max="1549" width="9.125" style="67" customWidth="1"/>
    <col min="1550" max="1790" width="8.875" style="67"/>
    <col min="1791" max="1791" width="4.75" style="67" customWidth="1"/>
    <col min="1792" max="1792" width="18.375" style="67" customWidth="1"/>
    <col min="1793" max="1793" width="7.625" style="67" customWidth="1"/>
    <col min="1794" max="1794" width="10.125" style="67" customWidth="1"/>
    <col min="1795" max="1795" width="27.125" style="67" customWidth="1"/>
    <col min="1796" max="1796" width="6" style="67" customWidth="1"/>
    <col min="1797" max="1797" width="4.375" style="67" customWidth="1"/>
    <col min="1798" max="1798" width="14.75" style="67" customWidth="1"/>
    <col min="1799" max="1799" width="27.125" style="67" customWidth="1"/>
    <col min="1800" max="1800" width="7.125" style="67" customWidth="1"/>
    <col min="1801" max="1801" width="8.125" style="67" customWidth="1"/>
    <col min="1802" max="1804" width="14.125" style="67" customWidth="1"/>
    <col min="1805" max="1805" width="9.125" style="67" customWidth="1"/>
    <col min="1806" max="2046" width="8.875" style="67"/>
    <col min="2047" max="2047" width="4.75" style="67" customWidth="1"/>
    <col min="2048" max="2048" width="18.375" style="67" customWidth="1"/>
    <col min="2049" max="2049" width="7.625" style="67" customWidth="1"/>
    <col min="2050" max="2050" width="10.125" style="67" customWidth="1"/>
    <col min="2051" max="2051" width="27.125" style="67" customWidth="1"/>
    <col min="2052" max="2052" width="6" style="67" customWidth="1"/>
    <col min="2053" max="2053" width="4.375" style="67" customWidth="1"/>
    <col min="2054" max="2054" width="14.75" style="67" customWidth="1"/>
    <col min="2055" max="2055" width="27.125" style="67" customWidth="1"/>
    <col min="2056" max="2056" width="7.125" style="67" customWidth="1"/>
    <col min="2057" max="2057" width="8.125" style="67" customWidth="1"/>
    <col min="2058" max="2060" width="14.125" style="67" customWidth="1"/>
    <col min="2061" max="2061" width="9.125" style="67" customWidth="1"/>
    <col min="2062" max="2302" width="8.875" style="67"/>
    <col min="2303" max="2303" width="4.75" style="67" customWidth="1"/>
    <col min="2304" max="2304" width="18.375" style="67" customWidth="1"/>
    <col min="2305" max="2305" width="7.625" style="67" customWidth="1"/>
    <col min="2306" max="2306" width="10.125" style="67" customWidth="1"/>
    <col min="2307" max="2307" width="27.125" style="67" customWidth="1"/>
    <col min="2308" max="2308" width="6" style="67" customWidth="1"/>
    <col min="2309" max="2309" width="4.375" style="67" customWidth="1"/>
    <col min="2310" max="2310" width="14.75" style="67" customWidth="1"/>
    <col min="2311" max="2311" width="27.125" style="67" customWidth="1"/>
    <col min="2312" max="2312" width="7.125" style="67" customWidth="1"/>
    <col min="2313" max="2313" width="8.125" style="67" customWidth="1"/>
    <col min="2314" max="2316" width="14.125" style="67" customWidth="1"/>
    <col min="2317" max="2317" width="9.125" style="67" customWidth="1"/>
    <col min="2318" max="2558" width="8.875" style="67"/>
    <col min="2559" max="2559" width="4.75" style="67" customWidth="1"/>
    <col min="2560" max="2560" width="18.375" style="67" customWidth="1"/>
    <col min="2561" max="2561" width="7.625" style="67" customWidth="1"/>
    <col min="2562" max="2562" width="10.125" style="67" customWidth="1"/>
    <col min="2563" max="2563" width="27.125" style="67" customWidth="1"/>
    <col min="2564" max="2564" width="6" style="67" customWidth="1"/>
    <col min="2565" max="2565" width="4.375" style="67" customWidth="1"/>
    <col min="2566" max="2566" width="14.75" style="67" customWidth="1"/>
    <col min="2567" max="2567" width="27.125" style="67" customWidth="1"/>
    <col min="2568" max="2568" width="7.125" style="67" customWidth="1"/>
    <col min="2569" max="2569" width="8.125" style="67" customWidth="1"/>
    <col min="2570" max="2572" width="14.125" style="67" customWidth="1"/>
    <col min="2573" max="2573" width="9.125" style="67" customWidth="1"/>
    <col min="2574" max="2814" width="8.875" style="67"/>
    <col min="2815" max="2815" width="4.75" style="67" customWidth="1"/>
    <col min="2816" max="2816" width="18.375" style="67" customWidth="1"/>
    <col min="2817" max="2817" width="7.625" style="67" customWidth="1"/>
    <col min="2818" max="2818" width="10.125" style="67" customWidth="1"/>
    <col min="2819" max="2819" width="27.125" style="67" customWidth="1"/>
    <col min="2820" max="2820" width="6" style="67" customWidth="1"/>
    <col min="2821" max="2821" width="4.375" style="67" customWidth="1"/>
    <col min="2822" max="2822" width="14.75" style="67" customWidth="1"/>
    <col min="2823" max="2823" width="27.125" style="67" customWidth="1"/>
    <col min="2824" max="2824" width="7.125" style="67" customWidth="1"/>
    <col min="2825" max="2825" width="8.125" style="67" customWidth="1"/>
    <col min="2826" max="2828" width="14.125" style="67" customWidth="1"/>
    <col min="2829" max="2829" width="9.125" style="67" customWidth="1"/>
    <col min="2830" max="3070" width="8.875" style="67"/>
    <col min="3071" max="3071" width="4.75" style="67" customWidth="1"/>
    <col min="3072" max="3072" width="18.375" style="67" customWidth="1"/>
    <col min="3073" max="3073" width="7.625" style="67" customWidth="1"/>
    <col min="3074" max="3074" width="10.125" style="67" customWidth="1"/>
    <col min="3075" max="3075" width="27.125" style="67" customWidth="1"/>
    <col min="3076" max="3076" width="6" style="67" customWidth="1"/>
    <col min="3077" max="3077" width="4.375" style="67" customWidth="1"/>
    <col min="3078" max="3078" width="14.75" style="67" customWidth="1"/>
    <col min="3079" max="3079" width="27.125" style="67" customWidth="1"/>
    <col min="3080" max="3080" width="7.125" style="67" customWidth="1"/>
    <col min="3081" max="3081" width="8.125" style="67" customWidth="1"/>
    <col min="3082" max="3084" width="14.125" style="67" customWidth="1"/>
    <col min="3085" max="3085" width="9.125" style="67" customWidth="1"/>
    <col min="3086" max="3326" width="8.875" style="67"/>
    <col min="3327" max="3327" width="4.75" style="67" customWidth="1"/>
    <col min="3328" max="3328" width="18.375" style="67" customWidth="1"/>
    <col min="3329" max="3329" width="7.625" style="67" customWidth="1"/>
    <col min="3330" max="3330" width="10.125" style="67" customWidth="1"/>
    <col min="3331" max="3331" width="27.125" style="67" customWidth="1"/>
    <col min="3332" max="3332" width="6" style="67" customWidth="1"/>
    <col min="3333" max="3333" width="4.375" style="67" customWidth="1"/>
    <col min="3334" max="3334" width="14.75" style="67" customWidth="1"/>
    <col min="3335" max="3335" width="27.125" style="67" customWidth="1"/>
    <col min="3336" max="3336" width="7.125" style="67" customWidth="1"/>
    <col min="3337" max="3337" width="8.125" style="67" customWidth="1"/>
    <col min="3338" max="3340" width="14.125" style="67" customWidth="1"/>
    <col min="3341" max="3341" width="9.125" style="67" customWidth="1"/>
    <col min="3342" max="3582" width="8.875" style="67"/>
    <col min="3583" max="3583" width="4.75" style="67" customWidth="1"/>
    <col min="3584" max="3584" width="18.375" style="67" customWidth="1"/>
    <col min="3585" max="3585" width="7.625" style="67" customWidth="1"/>
    <col min="3586" max="3586" width="10.125" style="67" customWidth="1"/>
    <col min="3587" max="3587" width="27.125" style="67" customWidth="1"/>
    <col min="3588" max="3588" width="6" style="67" customWidth="1"/>
    <col min="3589" max="3589" width="4.375" style="67" customWidth="1"/>
    <col min="3590" max="3590" width="14.75" style="67" customWidth="1"/>
    <col min="3591" max="3591" width="27.125" style="67" customWidth="1"/>
    <col min="3592" max="3592" width="7.125" style="67" customWidth="1"/>
    <col min="3593" max="3593" width="8.125" style="67" customWidth="1"/>
    <col min="3594" max="3596" width="14.125" style="67" customWidth="1"/>
    <col min="3597" max="3597" width="9.125" style="67" customWidth="1"/>
    <col min="3598" max="3838" width="8.875" style="67"/>
    <col min="3839" max="3839" width="4.75" style="67" customWidth="1"/>
    <col min="3840" max="3840" width="18.375" style="67" customWidth="1"/>
    <col min="3841" max="3841" width="7.625" style="67" customWidth="1"/>
    <col min="3842" max="3842" width="10.125" style="67" customWidth="1"/>
    <col min="3843" max="3843" width="27.125" style="67" customWidth="1"/>
    <col min="3844" max="3844" width="6" style="67" customWidth="1"/>
    <col min="3845" max="3845" width="4.375" style="67" customWidth="1"/>
    <col min="3846" max="3846" width="14.75" style="67" customWidth="1"/>
    <col min="3847" max="3847" width="27.125" style="67" customWidth="1"/>
    <col min="3848" max="3848" width="7.125" style="67" customWidth="1"/>
    <col min="3849" max="3849" width="8.125" style="67" customWidth="1"/>
    <col min="3850" max="3852" width="14.125" style="67" customWidth="1"/>
    <col min="3853" max="3853" width="9.125" style="67" customWidth="1"/>
    <col min="3854" max="4094" width="8.875" style="67"/>
    <col min="4095" max="4095" width="4.75" style="67" customWidth="1"/>
    <col min="4096" max="4096" width="18.375" style="67" customWidth="1"/>
    <col min="4097" max="4097" width="7.625" style="67" customWidth="1"/>
    <col min="4098" max="4098" width="10.125" style="67" customWidth="1"/>
    <col min="4099" max="4099" width="27.125" style="67" customWidth="1"/>
    <col min="4100" max="4100" width="6" style="67" customWidth="1"/>
    <col min="4101" max="4101" width="4.375" style="67" customWidth="1"/>
    <col min="4102" max="4102" width="14.75" style="67" customWidth="1"/>
    <col min="4103" max="4103" width="27.125" style="67" customWidth="1"/>
    <col min="4104" max="4104" width="7.125" style="67" customWidth="1"/>
    <col min="4105" max="4105" width="8.125" style="67" customWidth="1"/>
    <col min="4106" max="4108" width="14.125" style="67" customWidth="1"/>
    <col min="4109" max="4109" width="9.125" style="67" customWidth="1"/>
    <col min="4110" max="4350" width="8.875" style="67"/>
    <col min="4351" max="4351" width="4.75" style="67" customWidth="1"/>
    <col min="4352" max="4352" width="18.375" style="67" customWidth="1"/>
    <col min="4353" max="4353" width="7.625" style="67" customWidth="1"/>
    <col min="4354" max="4354" width="10.125" style="67" customWidth="1"/>
    <col min="4355" max="4355" width="27.125" style="67" customWidth="1"/>
    <col min="4356" max="4356" width="6" style="67" customWidth="1"/>
    <col min="4357" max="4357" width="4.375" style="67" customWidth="1"/>
    <col min="4358" max="4358" width="14.75" style="67" customWidth="1"/>
    <col min="4359" max="4359" width="27.125" style="67" customWidth="1"/>
    <col min="4360" max="4360" width="7.125" style="67" customWidth="1"/>
    <col min="4361" max="4361" width="8.125" style="67" customWidth="1"/>
    <col min="4362" max="4364" width="14.125" style="67" customWidth="1"/>
    <col min="4365" max="4365" width="9.125" style="67" customWidth="1"/>
    <col min="4366" max="4606" width="8.875" style="67"/>
    <col min="4607" max="4607" width="4.75" style="67" customWidth="1"/>
    <col min="4608" max="4608" width="18.375" style="67" customWidth="1"/>
    <col min="4609" max="4609" width="7.625" style="67" customWidth="1"/>
    <col min="4610" max="4610" width="10.125" style="67" customWidth="1"/>
    <col min="4611" max="4611" width="27.125" style="67" customWidth="1"/>
    <col min="4612" max="4612" width="6" style="67" customWidth="1"/>
    <col min="4613" max="4613" width="4.375" style="67" customWidth="1"/>
    <col min="4614" max="4614" width="14.75" style="67" customWidth="1"/>
    <col min="4615" max="4615" width="27.125" style="67" customWidth="1"/>
    <col min="4616" max="4616" width="7.125" style="67" customWidth="1"/>
    <col min="4617" max="4617" width="8.125" style="67" customWidth="1"/>
    <col min="4618" max="4620" width="14.125" style="67" customWidth="1"/>
    <col min="4621" max="4621" width="9.125" style="67" customWidth="1"/>
    <col min="4622" max="4862" width="8.875" style="67"/>
    <col min="4863" max="4863" width="4.75" style="67" customWidth="1"/>
    <col min="4864" max="4864" width="18.375" style="67" customWidth="1"/>
    <col min="4865" max="4865" width="7.625" style="67" customWidth="1"/>
    <col min="4866" max="4866" width="10.125" style="67" customWidth="1"/>
    <col min="4867" max="4867" width="27.125" style="67" customWidth="1"/>
    <col min="4868" max="4868" width="6" style="67" customWidth="1"/>
    <col min="4869" max="4869" width="4.375" style="67" customWidth="1"/>
    <col min="4870" max="4870" width="14.75" style="67" customWidth="1"/>
    <col min="4871" max="4871" width="27.125" style="67" customWidth="1"/>
    <col min="4872" max="4872" width="7.125" style="67" customWidth="1"/>
    <col min="4873" max="4873" width="8.125" style="67" customWidth="1"/>
    <col min="4874" max="4876" width="14.125" style="67" customWidth="1"/>
    <col min="4877" max="4877" width="9.125" style="67" customWidth="1"/>
    <col min="4878" max="5118" width="8.875" style="67"/>
    <col min="5119" max="5119" width="4.75" style="67" customWidth="1"/>
    <col min="5120" max="5120" width="18.375" style="67" customWidth="1"/>
    <col min="5121" max="5121" width="7.625" style="67" customWidth="1"/>
    <col min="5122" max="5122" width="10.125" style="67" customWidth="1"/>
    <col min="5123" max="5123" width="27.125" style="67" customWidth="1"/>
    <col min="5124" max="5124" width="6" style="67" customWidth="1"/>
    <col min="5125" max="5125" width="4.375" style="67" customWidth="1"/>
    <col min="5126" max="5126" width="14.75" style="67" customWidth="1"/>
    <col min="5127" max="5127" width="27.125" style="67" customWidth="1"/>
    <col min="5128" max="5128" width="7.125" style="67" customWidth="1"/>
    <col min="5129" max="5129" width="8.125" style="67" customWidth="1"/>
    <col min="5130" max="5132" width="14.125" style="67" customWidth="1"/>
    <col min="5133" max="5133" width="9.125" style="67" customWidth="1"/>
    <col min="5134" max="5374" width="8.875" style="67"/>
    <col min="5375" max="5375" width="4.75" style="67" customWidth="1"/>
    <col min="5376" max="5376" width="18.375" style="67" customWidth="1"/>
    <col min="5377" max="5377" width="7.625" style="67" customWidth="1"/>
    <col min="5378" max="5378" width="10.125" style="67" customWidth="1"/>
    <col min="5379" max="5379" width="27.125" style="67" customWidth="1"/>
    <col min="5380" max="5380" width="6" style="67" customWidth="1"/>
    <col min="5381" max="5381" width="4.375" style="67" customWidth="1"/>
    <col min="5382" max="5382" width="14.75" style="67" customWidth="1"/>
    <col min="5383" max="5383" width="27.125" style="67" customWidth="1"/>
    <col min="5384" max="5384" width="7.125" style="67" customWidth="1"/>
    <col min="5385" max="5385" width="8.125" style="67" customWidth="1"/>
    <col min="5386" max="5388" width="14.125" style="67" customWidth="1"/>
    <col min="5389" max="5389" width="9.125" style="67" customWidth="1"/>
    <col min="5390" max="5630" width="8.875" style="67"/>
    <col min="5631" max="5631" width="4.75" style="67" customWidth="1"/>
    <col min="5632" max="5632" width="18.375" style="67" customWidth="1"/>
    <col min="5633" max="5633" width="7.625" style="67" customWidth="1"/>
    <col min="5634" max="5634" width="10.125" style="67" customWidth="1"/>
    <col min="5635" max="5635" width="27.125" style="67" customWidth="1"/>
    <col min="5636" max="5636" width="6" style="67" customWidth="1"/>
    <col min="5637" max="5637" width="4.375" style="67" customWidth="1"/>
    <col min="5638" max="5638" width="14.75" style="67" customWidth="1"/>
    <col min="5639" max="5639" width="27.125" style="67" customWidth="1"/>
    <col min="5640" max="5640" width="7.125" style="67" customWidth="1"/>
    <col min="5641" max="5641" width="8.125" style="67" customWidth="1"/>
    <col min="5642" max="5644" width="14.125" style="67" customWidth="1"/>
    <col min="5645" max="5645" width="9.125" style="67" customWidth="1"/>
    <col min="5646" max="5886" width="8.875" style="67"/>
    <col min="5887" max="5887" width="4.75" style="67" customWidth="1"/>
    <col min="5888" max="5888" width="18.375" style="67" customWidth="1"/>
    <col min="5889" max="5889" width="7.625" style="67" customWidth="1"/>
    <col min="5890" max="5890" width="10.125" style="67" customWidth="1"/>
    <col min="5891" max="5891" width="27.125" style="67" customWidth="1"/>
    <col min="5892" max="5892" width="6" style="67" customWidth="1"/>
    <col min="5893" max="5893" width="4.375" style="67" customWidth="1"/>
    <col min="5894" max="5894" width="14.75" style="67" customWidth="1"/>
    <col min="5895" max="5895" width="27.125" style="67" customWidth="1"/>
    <col min="5896" max="5896" width="7.125" style="67" customWidth="1"/>
    <col min="5897" max="5897" width="8.125" style="67" customWidth="1"/>
    <col min="5898" max="5900" width="14.125" style="67" customWidth="1"/>
    <col min="5901" max="5901" width="9.125" style="67" customWidth="1"/>
    <col min="5902" max="6142" width="8.875" style="67"/>
    <col min="6143" max="6143" width="4.75" style="67" customWidth="1"/>
    <col min="6144" max="6144" width="18.375" style="67" customWidth="1"/>
    <col min="6145" max="6145" width="7.625" style="67" customWidth="1"/>
    <col min="6146" max="6146" width="10.125" style="67" customWidth="1"/>
    <col min="6147" max="6147" width="27.125" style="67" customWidth="1"/>
    <col min="6148" max="6148" width="6" style="67" customWidth="1"/>
    <col min="6149" max="6149" width="4.375" style="67" customWidth="1"/>
    <col min="6150" max="6150" width="14.75" style="67" customWidth="1"/>
    <col min="6151" max="6151" width="27.125" style="67" customWidth="1"/>
    <col min="6152" max="6152" width="7.125" style="67" customWidth="1"/>
    <col min="6153" max="6153" width="8.125" style="67" customWidth="1"/>
    <col min="6154" max="6156" width="14.125" style="67" customWidth="1"/>
    <col min="6157" max="6157" width="9.125" style="67" customWidth="1"/>
    <col min="6158" max="6398" width="8.875" style="67"/>
    <col min="6399" max="6399" width="4.75" style="67" customWidth="1"/>
    <col min="6400" max="6400" width="18.375" style="67" customWidth="1"/>
    <col min="6401" max="6401" width="7.625" style="67" customWidth="1"/>
    <col min="6402" max="6402" width="10.125" style="67" customWidth="1"/>
    <col min="6403" max="6403" width="27.125" style="67" customWidth="1"/>
    <col min="6404" max="6404" width="6" style="67" customWidth="1"/>
    <col min="6405" max="6405" width="4.375" style="67" customWidth="1"/>
    <col min="6406" max="6406" width="14.75" style="67" customWidth="1"/>
    <col min="6407" max="6407" width="27.125" style="67" customWidth="1"/>
    <col min="6408" max="6408" width="7.125" style="67" customWidth="1"/>
    <col min="6409" max="6409" width="8.125" style="67" customWidth="1"/>
    <col min="6410" max="6412" width="14.125" style="67" customWidth="1"/>
    <col min="6413" max="6413" width="9.125" style="67" customWidth="1"/>
    <col min="6414" max="6654" width="8.875" style="67"/>
    <col min="6655" max="6655" width="4.75" style="67" customWidth="1"/>
    <col min="6656" max="6656" width="18.375" style="67" customWidth="1"/>
    <col min="6657" max="6657" width="7.625" style="67" customWidth="1"/>
    <col min="6658" max="6658" width="10.125" style="67" customWidth="1"/>
    <col min="6659" max="6659" width="27.125" style="67" customWidth="1"/>
    <col min="6660" max="6660" width="6" style="67" customWidth="1"/>
    <col min="6661" max="6661" width="4.375" style="67" customWidth="1"/>
    <col min="6662" max="6662" width="14.75" style="67" customWidth="1"/>
    <col min="6663" max="6663" width="27.125" style="67" customWidth="1"/>
    <col min="6664" max="6664" width="7.125" style="67" customWidth="1"/>
    <col min="6665" max="6665" width="8.125" style="67" customWidth="1"/>
    <col min="6666" max="6668" width="14.125" style="67" customWidth="1"/>
    <col min="6669" max="6669" width="9.125" style="67" customWidth="1"/>
    <col min="6670" max="6910" width="8.875" style="67"/>
    <col min="6911" max="6911" width="4.75" style="67" customWidth="1"/>
    <col min="6912" max="6912" width="18.375" style="67" customWidth="1"/>
    <col min="6913" max="6913" width="7.625" style="67" customWidth="1"/>
    <col min="6914" max="6914" width="10.125" style="67" customWidth="1"/>
    <col min="6915" max="6915" width="27.125" style="67" customWidth="1"/>
    <col min="6916" max="6916" width="6" style="67" customWidth="1"/>
    <col min="6917" max="6917" width="4.375" style="67" customWidth="1"/>
    <col min="6918" max="6918" width="14.75" style="67" customWidth="1"/>
    <col min="6919" max="6919" width="27.125" style="67" customWidth="1"/>
    <col min="6920" max="6920" width="7.125" style="67" customWidth="1"/>
    <col min="6921" max="6921" width="8.125" style="67" customWidth="1"/>
    <col min="6922" max="6924" width="14.125" style="67" customWidth="1"/>
    <col min="6925" max="6925" width="9.125" style="67" customWidth="1"/>
    <col min="6926" max="7166" width="8.875" style="67"/>
    <col min="7167" max="7167" width="4.75" style="67" customWidth="1"/>
    <col min="7168" max="7168" width="18.375" style="67" customWidth="1"/>
    <col min="7169" max="7169" width="7.625" style="67" customWidth="1"/>
    <col min="7170" max="7170" width="10.125" style="67" customWidth="1"/>
    <col min="7171" max="7171" width="27.125" style="67" customWidth="1"/>
    <col min="7172" max="7172" width="6" style="67" customWidth="1"/>
    <col min="7173" max="7173" width="4.375" style="67" customWidth="1"/>
    <col min="7174" max="7174" width="14.75" style="67" customWidth="1"/>
    <col min="7175" max="7175" width="27.125" style="67" customWidth="1"/>
    <col min="7176" max="7176" width="7.125" style="67" customWidth="1"/>
    <col min="7177" max="7177" width="8.125" style="67" customWidth="1"/>
    <col min="7178" max="7180" width="14.125" style="67" customWidth="1"/>
    <col min="7181" max="7181" width="9.125" style="67" customWidth="1"/>
    <col min="7182" max="7422" width="8.875" style="67"/>
    <col min="7423" max="7423" width="4.75" style="67" customWidth="1"/>
    <col min="7424" max="7424" width="18.375" style="67" customWidth="1"/>
    <col min="7425" max="7425" width="7.625" style="67" customWidth="1"/>
    <col min="7426" max="7426" width="10.125" style="67" customWidth="1"/>
    <col min="7427" max="7427" width="27.125" style="67" customWidth="1"/>
    <col min="7428" max="7428" width="6" style="67" customWidth="1"/>
    <col min="7429" max="7429" width="4.375" style="67" customWidth="1"/>
    <col min="7430" max="7430" width="14.75" style="67" customWidth="1"/>
    <col min="7431" max="7431" width="27.125" style="67" customWidth="1"/>
    <col min="7432" max="7432" width="7.125" style="67" customWidth="1"/>
    <col min="7433" max="7433" width="8.125" style="67" customWidth="1"/>
    <col min="7434" max="7436" width="14.125" style="67" customWidth="1"/>
    <col min="7437" max="7437" width="9.125" style="67" customWidth="1"/>
    <col min="7438" max="7678" width="8.875" style="67"/>
    <col min="7679" max="7679" width="4.75" style="67" customWidth="1"/>
    <col min="7680" max="7680" width="18.375" style="67" customWidth="1"/>
    <col min="7681" max="7681" width="7.625" style="67" customWidth="1"/>
    <col min="7682" max="7682" width="10.125" style="67" customWidth="1"/>
    <col min="7683" max="7683" width="27.125" style="67" customWidth="1"/>
    <col min="7684" max="7684" width="6" style="67" customWidth="1"/>
    <col min="7685" max="7685" width="4.375" style="67" customWidth="1"/>
    <col min="7686" max="7686" width="14.75" style="67" customWidth="1"/>
    <col min="7687" max="7687" width="27.125" style="67" customWidth="1"/>
    <col min="7688" max="7688" width="7.125" style="67" customWidth="1"/>
    <col min="7689" max="7689" width="8.125" style="67" customWidth="1"/>
    <col min="7690" max="7692" width="14.125" style="67" customWidth="1"/>
    <col min="7693" max="7693" width="9.125" style="67" customWidth="1"/>
    <col min="7694" max="7934" width="8.875" style="67"/>
    <col min="7935" max="7935" width="4.75" style="67" customWidth="1"/>
    <col min="7936" max="7936" width="18.375" style="67" customWidth="1"/>
    <col min="7937" max="7937" width="7.625" style="67" customWidth="1"/>
    <col min="7938" max="7938" width="10.125" style="67" customWidth="1"/>
    <col min="7939" max="7939" width="27.125" style="67" customWidth="1"/>
    <col min="7940" max="7940" width="6" style="67" customWidth="1"/>
    <col min="7941" max="7941" width="4.375" style="67" customWidth="1"/>
    <col min="7942" max="7942" width="14.75" style="67" customWidth="1"/>
    <col min="7943" max="7943" width="27.125" style="67" customWidth="1"/>
    <col min="7944" max="7944" width="7.125" style="67" customWidth="1"/>
    <col min="7945" max="7945" width="8.125" style="67" customWidth="1"/>
    <col min="7946" max="7948" width="14.125" style="67" customWidth="1"/>
    <col min="7949" max="7949" width="9.125" style="67" customWidth="1"/>
    <col min="7950" max="8190" width="8.875" style="67"/>
    <col min="8191" max="8191" width="4.75" style="67" customWidth="1"/>
    <col min="8192" max="8192" width="18.375" style="67" customWidth="1"/>
    <col min="8193" max="8193" width="7.625" style="67" customWidth="1"/>
    <col min="8194" max="8194" width="10.125" style="67" customWidth="1"/>
    <col min="8195" max="8195" width="27.125" style="67" customWidth="1"/>
    <col min="8196" max="8196" width="6" style="67" customWidth="1"/>
    <col min="8197" max="8197" width="4.375" style="67" customWidth="1"/>
    <col min="8198" max="8198" width="14.75" style="67" customWidth="1"/>
    <col min="8199" max="8199" width="27.125" style="67" customWidth="1"/>
    <col min="8200" max="8200" width="7.125" style="67" customWidth="1"/>
    <col min="8201" max="8201" width="8.125" style="67" customWidth="1"/>
    <col min="8202" max="8204" width="14.125" style="67" customWidth="1"/>
    <col min="8205" max="8205" width="9.125" style="67" customWidth="1"/>
    <col min="8206" max="8446" width="8.875" style="67"/>
    <col min="8447" max="8447" width="4.75" style="67" customWidth="1"/>
    <col min="8448" max="8448" width="18.375" style="67" customWidth="1"/>
    <col min="8449" max="8449" width="7.625" style="67" customWidth="1"/>
    <col min="8450" max="8450" width="10.125" style="67" customWidth="1"/>
    <col min="8451" max="8451" width="27.125" style="67" customWidth="1"/>
    <col min="8452" max="8452" width="6" style="67" customWidth="1"/>
    <col min="8453" max="8453" width="4.375" style="67" customWidth="1"/>
    <col min="8454" max="8454" width="14.75" style="67" customWidth="1"/>
    <col min="8455" max="8455" width="27.125" style="67" customWidth="1"/>
    <col min="8456" max="8456" width="7.125" style="67" customWidth="1"/>
    <col min="8457" max="8457" width="8.125" style="67" customWidth="1"/>
    <col min="8458" max="8460" width="14.125" style="67" customWidth="1"/>
    <col min="8461" max="8461" width="9.125" style="67" customWidth="1"/>
    <col min="8462" max="8702" width="8.875" style="67"/>
    <col min="8703" max="8703" width="4.75" style="67" customWidth="1"/>
    <col min="8704" max="8704" width="18.375" style="67" customWidth="1"/>
    <col min="8705" max="8705" width="7.625" style="67" customWidth="1"/>
    <col min="8706" max="8706" width="10.125" style="67" customWidth="1"/>
    <col min="8707" max="8707" width="27.125" style="67" customWidth="1"/>
    <col min="8708" max="8708" width="6" style="67" customWidth="1"/>
    <col min="8709" max="8709" width="4.375" style="67" customWidth="1"/>
    <col min="8710" max="8710" width="14.75" style="67" customWidth="1"/>
    <col min="8711" max="8711" width="27.125" style="67" customWidth="1"/>
    <col min="8712" max="8712" width="7.125" style="67" customWidth="1"/>
    <col min="8713" max="8713" width="8.125" style="67" customWidth="1"/>
    <col min="8714" max="8716" width="14.125" style="67" customWidth="1"/>
    <col min="8717" max="8717" width="9.125" style="67" customWidth="1"/>
    <col min="8718" max="8958" width="8.875" style="67"/>
    <col min="8959" max="8959" width="4.75" style="67" customWidth="1"/>
    <col min="8960" max="8960" width="18.375" style="67" customWidth="1"/>
    <col min="8961" max="8961" width="7.625" style="67" customWidth="1"/>
    <col min="8962" max="8962" width="10.125" style="67" customWidth="1"/>
    <col min="8963" max="8963" width="27.125" style="67" customWidth="1"/>
    <col min="8964" max="8964" width="6" style="67" customWidth="1"/>
    <col min="8965" max="8965" width="4.375" style="67" customWidth="1"/>
    <col min="8966" max="8966" width="14.75" style="67" customWidth="1"/>
    <col min="8967" max="8967" width="27.125" style="67" customWidth="1"/>
    <col min="8968" max="8968" width="7.125" style="67" customWidth="1"/>
    <col min="8969" max="8969" width="8.125" style="67" customWidth="1"/>
    <col min="8970" max="8972" width="14.125" style="67" customWidth="1"/>
    <col min="8973" max="8973" width="9.125" style="67" customWidth="1"/>
    <col min="8974" max="9214" width="8.875" style="67"/>
    <col min="9215" max="9215" width="4.75" style="67" customWidth="1"/>
    <col min="9216" max="9216" width="18.375" style="67" customWidth="1"/>
    <col min="9217" max="9217" width="7.625" style="67" customWidth="1"/>
    <col min="9218" max="9218" width="10.125" style="67" customWidth="1"/>
    <col min="9219" max="9219" width="27.125" style="67" customWidth="1"/>
    <col min="9220" max="9220" width="6" style="67" customWidth="1"/>
    <col min="9221" max="9221" width="4.375" style="67" customWidth="1"/>
    <col min="9222" max="9222" width="14.75" style="67" customWidth="1"/>
    <col min="9223" max="9223" width="27.125" style="67" customWidth="1"/>
    <col min="9224" max="9224" width="7.125" style="67" customWidth="1"/>
    <col min="9225" max="9225" width="8.125" style="67" customWidth="1"/>
    <col min="9226" max="9228" width="14.125" style="67" customWidth="1"/>
    <col min="9229" max="9229" width="9.125" style="67" customWidth="1"/>
    <col min="9230" max="9470" width="8.875" style="67"/>
    <col min="9471" max="9471" width="4.75" style="67" customWidth="1"/>
    <col min="9472" max="9472" width="18.375" style="67" customWidth="1"/>
    <col min="9473" max="9473" width="7.625" style="67" customWidth="1"/>
    <col min="9474" max="9474" width="10.125" style="67" customWidth="1"/>
    <col min="9475" max="9475" width="27.125" style="67" customWidth="1"/>
    <col min="9476" max="9476" width="6" style="67" customWidth="1"/>
    <col min="9477" max="9477" width="4.375" style="67" customWidth="1"/>
    <col min="9478" max="9478" width="14.75" style="67" customWidth="1"/>
    <col min="9479" max="9479" width="27.125" style="67" customWidth="1"/>
    <col min="9480" max="9480" width="7.125" style="67" customWidth="1"/>
    <col min="9481" max="9481" width="8.125" style="67" customWidth="1"/>
    <col min="9482" max="9484" width="14.125" style="67" customWidth="1"/>
    <col min="9485" max="9485" width="9.125" style="67" customWidth="1"/>
    <col min="9486" max="9726" width="8.875" style="67"/>
    <col min="9727" max="9727" width="4.75" style="67" customWidth="1"/>
    <col min="9728" max="9728" width="18.375" style="67" customWidth="1"/>
    <col min="9729" max="9729" width="7.625" style="67" customWidth="1"/>
    <col min="9730" max="9730" width="10.125" style="67" customWidth="1"/>
    <col min="9731" max="9731" width="27.125" style="67" customWidth="1"/>
    <col min="9732" max="9732" width="6" style="67" customWidth="1"/>
    <col min="9733" max="9733" width="4.375" style="67" customWidth="1"/>
    <col min="9734" max="9734" width="14.75" style="67" customWidth="1"/>
    <col min="9735" max="9735" width="27.125" style="67" customWidth="1"/>
    <col min="9736" max="9736" width="7.125" style="67" customWidth="1"/>
    <col min="9737" max="9737" width="8.125" style="67" customWidth="1"/>
    <col min="9738" max="9740" width="14.125" style="67" customWidth="1"/>
    <col min="9741" max="9741" width="9.125" style="67" customWidth="1"/>
    <col min="9742" max="9982" width="8.875" style="67"/>
    <col min="9983" max="9983" width="4.75" style="67" customWidth="1"/>
    <col min="9984" max="9984" width="18.375" style="67" customWidth="1"/>
    <col min="9985" max="9985" width="7.625" style="67" customWidth="1"/>
    <col min="9986" max="9986" width="10.125" style="67" customWidth="1"/>
    <col min="9987" max="9987" width="27.125" style="67" customWidth="1"/>
    <col min="9988" max="9988" width="6" style="67" customWidth="1"/>
    <col min="9989" max="9989" width="4.375" style="67" customWidth="1"/>
    <col min="9990" max="9990" width="14.75" style="67" customWidth="1"/>
    <col min="9991" max="9991" width="27.125" style="67" customWidth="1"/>
    <col min="9992" max="9992" width="7.125" style="67" customWidth="1"/>
    <col min="9993" max="9993" width="8.125" style="67" customWidth="1"/>
    <col min="9994" max="9996" width="14.125" style="67" customWidth="1"/>
    <col min="9997" max="9997" width="9.125" style="67" customWidth="1"/>
    <col min="9998" max="10238" width="8.875" style="67"/>
    <col min="10239" max="10239" width="4.75" style="67" customWidth="1"/>
    <col min="10240" max="10240" width="18.375" style="67" customWidth="1"/>
    <col min="10241" max="10241" width="7.625" style="67" customWidth="1"/>
    <col min="10242" max="10242" width="10.125" style="67" customWidth="1"/>
    <col min="10243" max="10243" width="27.125" style="67" customWidth="1"/>
    <col min="10244" max="10244" width="6" style="67" customWidth="1"/>
    <col min="10245" max="10245" width="4.375" style="67" customWidth="1"/>
    <col min="10246" max="10246" width="14.75" style="67" customWidth="1"/>
    <col min="10247" max="10247" width="27.125" style="67" customWidth="1"/>
    <col min="10248" max="10248" width="7.125" style="67" customWidth="1"/>
    <col min="10249" max="10249" width="8.125" style="67" customWidth="1"/>
    <col min="10250" max="10252" width="14.125" style="67" customWidth="1"/>
    <col min="10253" max="10253" width="9.125" style="67" customWidth="1"/>
    <col min="10254" max="10494" width="8.875" style="67"/>
    <col min="10495" max="10495" width="4.75" style="67" customWidth="1"/>
    <col min="10496" max="10496" width="18.375" style="67" customWidth="1"/>
    <col min="10497" max="10497" width="7.625" style="67" customWidth="1"/>
    <col min="10498" max="10498" width="10.125" style="67" customWidth="1"/>
    <col min="10499" max="10499" width="27.125" style="67" customWidth="1"/>
    <col min="10500" max="10500" width="6" style="67" customWidth="1"/>
    <col min="10501" max="10501" width="4.375" style="67" customWidth="1"/>
    <col min="10502" max="10502" width="14.75" style="67" customWidth="1"/>
    <col min="10503" max="10503" width="27.125" style="67" customWidth="1"/>
    <col min="10504" max="10504" width="7.125" style="67" customWidth="1"/>
    <col min="10505" max="10505" width="8.125" style="67" customWidth="1"/>
    <col min="10506" max="10508" width="14.125" style="67" customWidth="1"/>
    <col min="10509" max="10509" width="9.125" style="67" customWidth="1"/>
    <col min="10510" max="10750" width="8.875" style="67"/>
    <col min="10751" max="10751" width="4.75" style="67" customWidth="1"/>
    <col min="10752" max="10752" width="18.375" style="67" customWidth="1"/>
    <col min="10753" max="10753" width="7.625" style="67" customWidth="1"/>
    <col min="10754" max="10754" width="10.125" style="67" customWidth="1"/>
    <col min="10755" max="10755" width="27.125" style="67" customWidth="1"/>
    <col min="10756" max="10756" width="6" style="67" customWidth="1"/>
    <col min="10757" max="10757" width="4.375" style="67" customWidth="1"/>
    <col min="10758" max="10758" width="14.75" style="67" customWidth="1"/>
    <col min="10759" max="10759" width="27.125" style="67" customWidth="1"/>
    <col min="10760" max="10760" width="7.125" style="67" customWidth="1"/>
    <col min="10761" max="10761" width="8.125" style="67" customWidth="1"/>
    <col min="10762" max="10764" width="14.125" style="67" customWidth="1"/>
    <col min="10765" max="10765" width="9.125" style="67" customWidth="1"/>
    <col min="10766" max="11006" width="8.875" style="67"/>
    <col min="11007" max="11007" width="4.75" style="67" customWidth="1"/>
    <col min="11008" max="11008" width="18.375" style="67" customWidth="1"/>
    <col min="11009" max="11009" width="7.625" style="67" customWidth="1"/>
    <col min="11010" max="11010" width="10.125" style="67" customWidth="1"/>
    <col min="11011" max="11011" width="27.125" style="67" customWidth="1"/>
    <col min="11012" max="11012" width="6" style="67" customWidth="1"/>
    <col min="11013" max="11013" width="4.375" style="67" customWidth="1"/>
    <col min="11014" max="11014" width="14.75" style="67" customWidth="1"/>
    <col min="11015" max="11015" width="27.125" style="67" customWidth="1"/>
    <col min="11016" max="11016" width="7.125" style="67" customWidth="1"/>
    <col min="11017" max="11017" width="8.125" style="67" customWidth="1"/>
    <col min="11018" max="11020" width="14.125" style="67" customWidth="1"/>
    <col min="11021" max="11021" width="9.125" style="67" customWidth="1"/>
    <col min="11022" max="11262" width="8.875" style="67"/>
    <col min="11263" max="11263" width="4.75" style="67" customWidth="1"/>
    <col min="11264" max="11264" width="18.375" style="67" customWidth="1"/>
    <col min="11265" max="11265" width="7.625" style="67" customWidth="1"/>
    <col min="11266" max="11266" width="10.125" style="67" customWidth="1"/>
    <col min="11267" max="11267" width="27.125" style="67" customWidth="1"/>
    <col min="11268" max="11268" width="6" style="67" customWidth="1"/>
    <col min="11269" max="11269" width="4.375" style="67" customWidth="1"/>
    <col min="11270" max="11270" width="14.75" style="67" customWidth="1"/>
    <col min="11271" max="11271" width="27.125" style="67" customWidth="1"/>
    <col min="11272" max="11272" width="7.125" style="67" customWidth="1"/>
    <col min="11273" max="11273" width="8.125" style="67" customWidth="1"/>
    <col min="11274" max="11276" width="14.125" style="67" customWidth="1"/>
    <col min="11277" max="11277" width="9.125" style="67" customWidth="1"/>
    <col min="11278" max="11518" width="8.875" style="67"/>
    <col min="11519" max="11519" width="4.75" style="67" customWidth="1"/>
    <col min="11520" max="11520" width="18.375" style="67" customWidth="1"/>
    <col min="11521" max="11521" width="7.625" style="67" customWidth="1"/>
    <col min="11522" max="11522" width="10.125" style="67" customWidth="1"/>
    <col min="11523" max="11523" width="27.125" style="67" customWidth="1"/>
    <col min="11524" max="11524" width="6" style="67" customWidth="1"/>
    <col min="11525" max="11525" width="4.375" style="67" customWidth="1"/>
    <col min="11526" max="11526" width="14.75" style="67" customWidth="1"/>
    <col min="11527" max="11527" width="27.125" style="67" customWidth="1"/>
    <col min="11528" max="11528" width="7.125" style="67" customWidth="1"/>
    <col min="11529" max="11529" width="8.125" style="67" customWidth="1"/>
    <col min="11530" max="11532" width="14.125" style="67" customWidth="1"/>
    <col min="11533" max="11533" width="9.125" style="67" customWidth="1"/>
    <col min="11534" max="11774" width="8.875" style="67"/>
    <col min="11775" max="11775" width="4.75" style="67" customWidth="1"/>
    <col min="11776" max="11776" width="18.375" style="67" customWidth="1"/>
    <col min="11777" max="11777" width="7.625" style="67" customWidth="1"/>
    <col min="11778" max="11778" width="10.125" style="67" customWidth="1"/>
    <col min="11779" max="11779" width="27.125" style="67" customWidth="1"/>
    <col min="11780" max="11780" width="6" style="67" customWidth="1"/>
    <col min="11781" max="11781" width="4.375" style="67" customWidth="1"/>
    <col min="11782" max="11782" width="14.75" style="67" customWidth="1"/>
    <col min="11783" max="11783" width="27.125" style="67" customWidth="1"/>
    <col min="11784" max="11784" width="7.125" style="67" customWidth="1"/>
    <col min="11785" max="11785" width="8.125" style="67" customWidth="1"/>
    <col min="11786" max="11788" width="14.125" style="67" customWidth="1"/>
    <col min="11789" max="11789" width="9.125" style="67" customWidth="1"/>
    <col min="11790" max="12030" width="8.875" style="67"/>
    <col min="12031" max="12031" width="4.75" style="67" customWidth="1"/>
    <col min="12032" max="12032" width="18.375" style="67" customWidth="1"/>
    <col min="12033" max="12033" width="7.625" style="67" customWidth="1"/>
    <col min="12034" max="12034" width="10.125" style="67" customWidth="1"/>
    <col min="12035" max="12035" width="27.125" style="67" customWidth="1"/>
    <col min="12036" max="12036" width="6" style="67" customWidth="1"/>
    <col min="12037" max="12037" width="4.375" style="67" customWidth="1"/>
    <col min="12038" max="12038" width="14.75" style="67" customWidth="1"/>
    <col min="12039" max="12039" width="27.125" style="67" customWidth="1"/>
    <col min="12040" max="12040" width="7.125" style="67" customWidth="1"/>
    <col min="12041" max="12041" width="8.125" style="67" customWidth="1"/>
    <col min="12042" max="12044" width="14.125" style="67" customWidth="1"/>
    <col min="12045" max="12045" width="9.125" style="67" customWidth="1"/>
    <col min="12046" max="12286" width="8.875" style="67"/>
    <col min="12287" max="12287" width="4.75" style="67" customWidth="1"/>
    <col min="12288" max="12288" width="18.375" style="67" customWidth="1"/>
    <col min="12289" max="12289" width="7.625" style="67" customWidth="1"/>
    <col min="12290" max="12290" width="10.125" style="67" customWidth="1"/>
    <col min="12291" max="12291" width="27.125" style="67" customWidth="1"/>
    <col min="12292" max="12292" width="6" style="67" customWidth="1"/>
    <col min="12293" max="12293" width="4.375" style="67" customWidth="1"/>
    <col min="12294" max="12294" width="14.75" style="67" customWidth="1"/>
    <col min="12295" max="12295" width="27.125" style="67" customWidth="1"/>
    <col min="12296" max="12296" width="7.125" style="67" customWidth="1"/>
    <col min="12297" max="12297" width="8.125" style="67" customWidth="1"/>
    <col min="12298" max="12300" width="14.125" style="67" customWidth="1"/>
    <col min="12301" max="12301" width="9.125" style="67" customWidth="1"/>
    <col min="12302" max="12542" width="8.875" style="67"/>
    <col min="12543" max="12543" width="4.75" style="67" customWidth="1"/>
    <col min="12544" max="12544" width="18.375" style="67" customWidth="1"/>
    <col min="12545" max="12545" width="7.625" style="67" customWidth="1"/>
    <col min="12546" max="12546" width="10.125" style="67" customWidth="1"/>
    <col min="12547" max="12547" width="27.125" style="67" customWidth="1"/>
    <col min="12548" max="12548" width="6" style="67" customWidth="1"/>
    <col min="12549" max="12549" width="4.375" style="67" customWidth="1"/>
    <col min="12550" max="12550" width="14.75" style="67" customWidth="1"/>
    <col min="12551" max="12551" width="27.125" style="67" customWidth="1"/>
    <col min="12552" max="12552" width="7.125" style="67" customWidth="1"/>
    <col min="12553" max="12553" width="8.125" style="67" customWidth="1"/>
    <col min="12554" max="12556" width="14.125" style="67" customWidth="1"/>
    <col min="12557" max="12557" width="9.125" style="67" customWidth="1"/>
    <col min="12558" max="12798" width="8.875" style="67"/>
    <col min="12799" max="12799" width="4.75" style="67" customWidth="1"/>
    <col min="12800" max="12800" width="18.375" style="67" customWidth="1"/>
    <col min="12801" max="12801" width="7.625" style="67" customWidth="1"/>
    <col min="12802" max="12802" width="10.125" style="67" customWidth="1"/>
    <col min="12803" max="12803" width="27.125" style="67" customWidth="1"/>
    <col min="12804" max="12804" width="6" style="67" customWidth="1"/>
    <col min="12805" max="12805" width="4.375" style="67" customWidth="1"/>
    <col min="12806" max="12806" width="14.75" style="67" customWidth="1"/>
    <col min="12807" max="12807" width="27.125" style="67" customWidth="1"/>
    <col min="12808" max="12808" width="7.125" style="67" customWidth="1"/>
    <col min="12809" max="12809" width="8.125" style="67" customWidth="1"/>
    <col min="12810" max="12812" width="14.125" style="67" customWidth="1"/>
    <col min="12813" max="12813" width="9.125" style="67" customWidth="1"/>
    <col min="12814" max="13054" width="8.875" style="67"/>
    <col min="13055" max="13055" width="4.75" style="67" customWidth="1"/>
    <col min="13056" max="13056" width="18.375" style="67" customWidth="1"/>
    <col min="13057" max="13057" width="7.625" style="67" customWidth="1"/>
    <col min="13058" max="13058" width="10.125" style="67" customWidth="1"/>
    <col min="13059" max="13059" width="27.125" style="67" customWidth="1"/>
    <col min="13060" max="13060" width="6" style="67" customWidth="1"/>
    <col min="13061" max="13061" width="4.375" style="67" customWidth="1"/>
    <col min="13062" max="13062" width="14.75" style="67" customWidth="1"/>
    <col min="13063" max="13063" width="27.125" style="67" customWidth="1"/>
    <col min="13064" max="13064" width="7.125" style="67" customWidth="1"/>
    <col min="13065" max="13065" width="8.125" style="67" customWidth="1"/>
    <col min="13066" max="13068" width="14.125" style="67" customWidth="1"/>
    <col min="13069" max="13069" width="9.125" style="67" customWidth="1"/>
    <col min="13070" max="13310" width="8.875" style="67"/>
    <col min="13311" max="13311" width="4.75" style="67" customWidth="1"/>
    <col min="13312" max="13312" width="18.375" style="67" customWidth="1"/>
    <col min="13313" max="13313" width="7.625" style="67" customWidth="1"/>
    <col min="13314" max="13314" width="10.125" style="67" customWidth="1"/>
    <col min="13315" max="13315" width="27.125" style="67" customWidth="1"/>
    <col min="13316" max="13316" width="6" style="67" customWidth="1"/>
    <col min="13317" max="13317" width="4.375" style="67" customWidth="1"/>
    <col min="13318" max="13318" width="14.75" style="67" customWidth="1"/>
    <col min="13319" max="13319" width="27.125" style="67" customWidth="1"/>
    <col min="13320" max="13320" width="7.125" style="67" customWidth="1"/>
    <col min="13321" max="13321" width="8.125" style="67" customWidth="1"/>
    <col min="13322" max="13324" width="14.125" style="67" customWidth="1"/>
    <col min="13325" max="13325" width="9.125" style="67" customWidth="1"/>
    <col min="13326" max="13566" width="8.875" style="67"/>
    <col min="13567" max="13567" width="4.75" style="67" customWidth="1"/>
    <col min="13568" max="13568" width="18.375" style="67" customWidth="1"/>
    <col min="13569" max="13569" width="7.625" style="67" customWidth="1"/>
    <col min="13570" max="13570" width="10.125" style="67" customWidth="1"/>
    <col min="13571" max="13571" width="27.125" style="67" customWidth="1"/>
    <col min="13572" max="13572" width="6" style="67" customWidth="1"/>
    <col min="13573" max="13573" width="4.375" style="67" customWidth="1"/>
    <col min="13574" max="13574" width="14.75" style="67" customWidth="1"/>
    <col min="13575" max="13575" width="27.125" style="67" customWidth="1"/>
    <col min="13576" max="13576" width="7.125" style="67" customWidth="1"/>
    <col min="13577" max="13577" width="8.125" style="67" customWidth="1"/>
    <col min="13578" max="13580" width="14.125" style="67" customWidth="1"/>
    <col min="13581" max="13581" width="9.125" style="67" customWidth="1"/>
    <col min="13582" max="13822" width="8.875" style="67"/>
    <col min="13823" max="13823" width="4.75" style="67" customWidth="1"/>
    <col min="13824" max="13824" width="18.375" style="67" customWidth="1"/>
    <col min="13825" max="13825" width="7.625" style="67" customWidth="1"/>
    <col min="13826" max="13826" width="10.125" style="67" customWidth="1"/>
    <col min="13827" max="13827" width="27.125" style="67" customWidth="1"/>
    <col min="13828" max="13828" width="6" style="67" customWidth="1"/>
    <col min="13829" max="13829" width="4.375" style="67" customWidth="1"/>
    <col min="13830" max="13830" width="14.75" style="67" customWidth="1"/>
    <col min="13831" max="13831" width="27.125" style="67" customWidth="1"/>
    <col min="13832" max="13832" width="7.125" style="67" customWidth="1"/>
    <col min="13833" max="13833" width="8.125" style="67" customWidth="1"/>
    <col min="13834" max="13836" width="14.125" style="67" customWidth="1"/>
    <col min="13837" max="13837" width="9.125" style="67" customWidth="1"/>
    <col min="13838" max="14078" width="8.875" style="67"/>
    <col min="14079" max="14079" width="4.75" style="67" customWidth="1"/>
    <col min="14080" max="14080" width="18.375" style="67" customWidth="1"/>
    <col min="14081" max="14081" width="7.625" style="67" customWidth="1"/>
    <col min="14082" max="14082" width="10.125" style="67" customWidth="1"/>
    <col min="14083" max="14083" width="27.125" style="67" customWidth="1"/>
    <col min="14084" max="14084" width="6" style="67" customWidth="1"/>
    <col min="14085" max="14085" width="4.375" style="67" customWidth="1"/>
    <col min="14086" max="14086" width="14.75" style="67" customWidth="1"/>
    <col min="14087" max="14087" width="27.125" style="67" customWidth="1"/>
    <col min="14088" max="14088" width="7.125" style="67" customWidth="1"/>
    <col min="14089" max="14089" width="8.125" style="67" customWidth="1"/>
    <col min="14090" max="14092" width="14.125" style="67" customWidth="1"/>
    <col min="14093" max="14093" width="9.125" style="67" customWidth="1"/>
    <col min="14094" max="14334" width="8.875" style="67"/>
    <col min="14335" max="14335" width="4.75" style="67" customWidth="1"/>
    <col min="14336" max="14336" width="18.375" style="67" customWidth="1"/>
    <col min="14337" max="14337" width="7.625" style="67" customWidth="1"/>
    <col min="14338" max="14338" width="10.125" style="67" customWidth="1"/>
    <col min="14339" max="14339" width="27.125" style="67" customWidth="1"/>
    <col min="14340" max="14340" width="6" style="67" customWidth="1"/>
    <col min="14341" max="14341" width="4.375" style="67" customWidth="1"/>
    <col min="14342" max="14342" width="14.75" style="67" customWidth="1"/>
    <col min="14343" max="14343" width="27.125" style="67" customWidth="1"/>
    <col min="14344" max="14344" width="7.125" style="67" customWidth="1"/>
    <col min="14345" max="14345" width="8.125" style="67" customWidth="1"/>
    <col min="14346" max="14348" width="14.125" style="67" customWidth="1"/>
    <col min="14349" max="14349" width="9.125" style="67" customWidth="1"/>
    <col min="14350" max="14590" width="8.875" style="67"/>
    <col min="14591" max="14591" width="4.75" style="67" customWidth="1"/>
    <col min="14592" max="14592" width="18.375" style="67" customWidth="1"/>
    <col min="14593" max="14593" width="7.625" style="67" customWidth="1"/>
    <col min="14594" max="14594" width="10.125" style="67" customWidth="1"/>
    <col min="14595" max="14595" width="27.125" style="67" customWidth="1"/>
    <col min="14596" max="14596" width="6" style="67" customWidth="1"/>
    <col min="14597" max="14597" width="4.375" style="67" customWidth="1"/>
    <col min="14598" max="14598" width="14.75" style="67" customWidth="1"/>
    <col min="14599" max="14599" width="27.125" style="67" customWidth="1"/>
    <col min="14600" max="14600" width="7.125" style="67" customWidth="1"/>
    <col min="14601" max="14601" width="8.125" style="67" customWidth="1"/>
    <col min="14602" max="14604" width="14.125" style="67" customWidth="1"/>
    <col min="14605" max="14605" width="9.125" style="67" customWidth="1"/>
    <col min="14606" max="14846" width="8.875" style="67"/>
    <col min="14847" max="14847" width="4.75" style="67" customWidth="1"/>
    <col min="14848" max="14848" width="18.375" style="67" customWidth="1"/>
    <col min="14849" max="14849" width="7.625" style="67" customWidth="1"/>
    <col min="14850" max="14850" width="10.125" style="67" customWidth="1"/>
    <col min="14851" max="14851" width="27.125" style="67" customWidth="1"/>
    <col min="14852" max="14852" width="6" style="67" customWidth="1"/>
    <col min="14853" max="14853" width="4.375" style="67" customWidth="1"/>
    <col min="14854" max="14854" width="14.75" style="67" customWidth="1"/>
    <col min="14855" max="14855" width="27.125" style="67" customWidth="1"/>
    <col min="14856" max="14856" width="7.125" style="67" customWidth="1"/>
    <col min="14857" max="14857" width="8.125" style="67" customWidth="1"/>
    <col min="14858" max="14860" width="14.125" style="67" customWidth="1"/>
    <col min="14861" max="14861" width="9.125" style="67" customWidth="1"/>
    <col min="14862" max="15102" width="8.875" style="67"/>
    <col min="15103" max="15103" width="4.75" style="67" customWidth="1"/>
    <col min="15104" max="15104" width="18.375" style="67" customWidth="1"/>
    <col min="15105" max="15105" width="7.625" style="67" customWidth="1"/>
    <col min="15106" max="15106" width="10.125" style="67" customWidth="1"/>
    <col min="15107" max="15107" width="27.125" style="67" customWidth="1"/>
    <col min="15108" max="15108" width="6" style="67" customWidth="1"/>
    <col min="15109" max="15109" width="4.375" style="67" customWidth="1"/>
    <col min="15110" max="15110" width="14.75" style="67" customWidth="1"/>
    <col min="15111" max="15111" width="27.125" style="67" customWidth="1"/>
    <col min="15112" max="15112" width="7.125" style="67" customWidth="1"/>
    <col min="15113" max="15113" width="8.125" style="67" customWidth="1"/>
    <col min="15114" max="15116" width="14.125" style="67" customWidth="1"/>
    <col min="15117" max="15117" width="9.125" style="67" customWidth="1"/>
    <col min="15118" max="15358" width="8.875" style="67"/>
    <col min="15359" max="15359" width="4.75" style="67" customWidth="1"/>
    <col min="15360" max="15360" width="18.375" style="67" customWidth="1"/>
    <col min="15361" max="15361" width="7.625" style="67" customWidth="1"/>
    <col min="15362" max="15362" width="10.125" style="67" customWidth="1"/>
    <col min="15363" max="15363" width="27.125" style="67" customWidth="1"/>
    <col min="15364" max="15364" width="6" style="67" customWidth="1"/>
    <col min="15365" max="15365" width="4.375" style="67" customWidth="1"/>
    <col min="15366" max="15366" width="14.75" style="67" customWidth="1"/>
    <col min="15367" max="15367" width="27.125" style="67" customWidth="1"/>
    <col min="15368" max="15368" width="7.125" style="67" customWidth="1"/>
    <col min="15369" max="15369" width="8.125" style="67" customWidth="1"/>
    <col min="15370" max="15372" width="14.125" style="67" customWidth="1"/>
    <col min="15373" max="15373" width="9.125" style="67" customWidth="1"/>
    <col min="15374" max="15614" width="8.875" style="67"/>
    <col min="15615" max="15615" width="4.75" style="67" customWidth="1"/>
    <col min="15616" max="15616" width="18.375" style="67" customWidth="1"/>
    <col min="15617" max="15617" width="7.625" style="67" customWidth="1"/>
    <col min="15618" max="15618" width="10.125" style="67" customWidth="1"/>
    <col min="15619" max="15619" width="27.125" style="67" customWidth="1"/>
    <col min="15620" max="15620" width="6" style="67" customWidth="1"/>
    <col min="15621" max="15621" width="4.375" style="67" customWidth="1"/>
    <col min="15622" max="15622" width="14.75" style="67" customWidth="1"/>
    <col min="15623" max="15623" width="27.125" style="67" customWidth="1"/>
    <col min="15624" max="15624" width="7.125" style="67" customWidth="1"/>
    <col min="15625" max="15625" width="8.125" style="67" customWidth="1"/>
    <col min="15626" max="15628" width="14.125" style="67" customWidth="1"/>
    <col min="15629" max="15629" width="9.125" style="67" customWidth="1"/>
    <col min="15630" max="15870" width="8.875" style="67"/>
    <col min="15871" max="15871" width="4.75" style="67" customWidth="1"/>
    <col min="15872" max="15872" width="18.375" style="67" customWidth="1"/>
    <col min="15873" max="15873" width="7.625" style="67" customWidth="1"/>
    <col min="15874" max="15874" width="10.125" style="67" customWidth="1"/>
    <col min="15875" max="15875" width="27.125" style="67" customWidth="1"/>
    <col min="15876" max="15876" width="6" style="67" customWidth="1"/>
    <col min="15877" max="15877" width="4.375" style="67" customWidth="1"/>
    <col min="15878" max="15878" width="14.75" style="67" customWidth="1"/>
    <col min="15879" max="15879" width="27.125" style="67" customWidth="1"/>
    <col min="15880" max="15880" width="7.125" style="67" customWidth="1"/>
    <col min="15881" max="15881" width="8.125" style="67" customWidth="1"/>
    <col min="15882" max="15884" width="14.125" style="67" customWidth="1"/>
    <col min="15885" max="15885" width="9.125" style="67" customWidth="1"/>
    <col min="15886" max="16126" width="8.875" style="67"/>
    <col min="16127" max="16127" width="4.75" style="67" customWidth="1"/>
    <col min="16128" max="16128" width="18.375" style="67" customWidth="1"/>
    <col min="16129" max="16129" width="7.625" style="67" customWidth="1"/>
    <col min="16130" max="16130" width="10.125" style="67" customWidth="1"/>
    <col min="16131" max="16131" width="27.125" style="67" customWidth="1"/>
    <col min="16132" max="16132" width="6" style="67" customWidth="1"/>
    <col min="16133" max="16133" width="4.375" style="67" customWidth="1"/>
    <col min="16134" max="16134" width="14.75" style="67" customWidth="1"/>
    <col min="16135" max="16135" width="27.125" style="67" customWidth="1"/>
    <col min="16136" max="16136" width="7.125" style="67" customWidth="1"/>
    <col min="16137" max="16137" width="8.125" style="67" customWidth="1"/>
    <col min="16138" max="16140" width="14.125" style="67" customWidth="1"/>
    <col min="16141" max="16141" width="9.125" style="67" customWidth="1"/>
    <col min="16142" max="16384" width="8.875" style="67"/>
  </cols>
  <sheetData>
    <row r="1" spans="1:15" x14ac:dyDescent="0.35">
      <c r="A1" s="241"/>
      <c r="B1" s="241"/>
      <c r="C1" s="241"/>
      <c r="D1" s="241"/>
      <c r="E1" s="241"/>
      <c r="F1" s="241"/>
      <c r="G1" s="241"/>
      <c r="H1" s="300"/>
      <c r="I1" s="241"/>
      <c r="J1" s="241"/>
      <c r="K1" s="241"/>
      <c r="L1" s="241"/>
      <c r="M1" s="155"/>
    </row>
    <row r="2" spans="1:15" x14ac:dyDescent="0.35">
      <c r="A2" s="439" t="s">
        <v>65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</row>
    <row r="3" spans="1:15" x14ac:dyDescent="0.35">
      <c r="A3" s="439" t="s">
        <v>66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</row>
    <row r="4" spans="1:15" x14ac:dyDescent="0.35">
      <c r="A4" s="66"/>
    </row>
    <row r="5" spans="1:15" s="2" customFormat="1" ht="35.1" customHeight="1" x14ac:dyDescent="0.3">
      <c r="A5" s="451" t="s">
        <v>24</v>
      </c>
      <c r="B5" s="451" t="s">
        <v>67</v>
      </c>
      <c r="C5" s="449" t="s">
        <v>68</v>
      </c>
      <c r="D5" s="494" t="s">
        <v>69</v>
      </c>
      <c r="E5" s="495"/>
      <c r="F5" s="496"/>
      <c r="G5" s="494" t="s">
        <v>114</v>
      </c>
      <c r="H5" s="495"/>
      <c r="I5" s="496"/>
      <c r="J5" s="494" t="s">
        <v>73</v>
      </c>
      <c r="K5" s="495"/>
      <c r="L5" s="496"/>
      <c r="M5" s="238" t="s">
        <v>1</v>
      </c>
    </row>
    <row r="6" spans="1:15" s="2" customFormat="1" ht="35.1" customHeight="1" x14ac:dyDescent="0.3">
      <c r="A6" s="452"/>
      <c r="B6" s="452"/>
      <c r="C6" s="450"/>
      <c r="D6" s="240" t="s">
        <v>70</v>
      </c>
      <c r="E6" s="240" t="s">
        <v>71</v>
      </c>
      <c r="F6" s="240" t="s">
        <v>72</v>
      </c>
      <c r="G6" s="240" t="s">
        <v>70</v>
      </c>
      <c r="H6" s="240" t="s">
        <v>71</v>
      </c>
      <c r="I6" s="240" t="s">
        <v>72</v>
      </c>
      <c r="J6" s="240" t="s">
        <v>73</v>
      </c>
      <c r="K6" s="240" t="s">
        <v>74</v>
      </c>
      <c r="L6" s="239" t="s">
        <v>115</v>
      </c>
      <c r="M6" s="240"/>
    </row>
    <row r="7" spans="1:15" s="108" customFormat="1" ht="21.75" customHeight="1" x14ac:dyDescent="0.2">
      <c r="A7" s="177">
        <v>1</v>
      </c>
      <c r="B7" s="6" t="s">
        <v>2</v>
      </c>
      <c r="C7" s="205"/>
      <c r="D7" s="196" t="s">
        <v>76</v>
      </c>
      <c r="E7" s="292" t="s">
        <v>122</v>
      </c>
      <c r="F7" s="173" t="s">
        <v>252</v>
      </c>
      <c r="G7" s="106" t="s">
        <v>76</v>
      </c>
      <c r="H7" s="301" t="s">
        <v>120</v>
      </c>
      <c r="I7" s="6" t="s">
        <v>270</v>
      </c>
      <c r="J7" s="197">
        <v>633480</v>
      </c>
      <c r="K7" s="107">
        <f>7000*12</f>
        <v>84000</v>
      </c>
      <c r="L7" s="197">
        <f>7000*12</f>
        <v>84000</v>
      </c>
      <c r="M7" s="338" t="s">
        <v>62</v>
      </c>
    </row>
    <row r="8" spans="1:15" s="68" customFormat="1" ht="21.75" customHeight="1" x14ac:dyDescent="0.3">
      <c r="A8" s="143"/>
      <c r="B8" s="223"/>
      <c r="C8" s="222"/>
      <c r="D8" s="188"/>
      <c r="E8" s="293" t="s">
        <v>121</v>
      </c>
      <c r="F8" s="188"/>
      <c r="G8" s="88"/>
      <c r="H8" s="297" t="s">
        <v>121</v>
      </c>
      <c r="I8" s="88"/>
      <c r="J8" s="279" t="s">
        <v>271</v>
      </c>
      <c r="K8" s="224" t="s">
        <v>123</v>
      </c>
      <c r="L8" s="225" t="s">
        <v>123</v>
      </c>
      <c r="M8" s="226"/>
      <c r="O8" s="69"/>
    </row>
    <row r="9" spans="1:15" s="68" customFormat="1" ht="21.75" customHeight="1" x14ac:dyDescent="0.2">
      <c r="A9" s="142">
        <v>2</v>
      </c>
      <c r="B9" s="81" t="s">
        <v>234</v>
      </c>
      <c r="C9" s="206" t="s">
        <v>75</v>
      </c>
      <c r="D9" s="73" t="s">
        <v>77</v>
      </c>
      <c r="E9" s="299" t="s">
        <v>124</v>
      </c>
      <c r="F9" s="73" t="s">
        <v>33</v>
      </c>
      <c r="G9" s="78" t="s">
        <v>77</v>
      </c>
      <c r="H9" s="302" t="s">
        <v>124</v>
      </c>
      <c r="I9" s="78" t="s">
        <v>33</v>
      </c>
      <c r="J9" s="76">
        <v>525120</v>
      </c>
      <c r="K9" s="87">
        <v>42000</v>
      </c>
      <c r="L9" s="73">
        <v>0</v>
      </c>
      <c r="M9" s="89">
        <f>+K9+J9</f>
        <v>567120</v>
      </c>
    </row>
    <row r="10" spans="1:15" s="68" customFormat="1" ht="21.75" customHeight="1" x14ac:dyDescent="0.3">
      <c r="A10" s="142"/>
      <c r="B10" s="81"/>
      <c r="C10" s="404" t="s">
        <v>348</v>
      </c>
      <c r="D10" s="73"/>
      <c r="E10" s="294" t="s">
        <v>125</v>
      </c>
      <c r="F10" s="73"/>
      <c r="G10" s="78"/>
      <c r="H10" s="296" t="s">
        <v>125</v>
      </c>
      <c r="I10" s="78"/>
      <c r="J10" s="281" t="s">
        <v>272</v>
      </c>
      <c r="K10" s="109" t="s">
        <v>126</v>
      </c>
      <c r="L10" s="73">
        <v>0</v>
      </c>
      <c r="M10" s="89"/>
    </row>
    <row r="11" spans="1:15" s="69" customFormat="1" ht="21.75" customHeight="1" x14ac:dyDescent="0.3">
      <c r="A11" s="141">
        <v>3</v>
      </c>
      <c r="B11" s="93" t="s">
        <v>235</v>
      </c>
      <c r="C11" s="227" t="s">
        <v>78</v>
      </c>
      <c r="D11" s="181" t="s">
        <v>79</v>
      </c>
      <c r="E11" s="77" t="s">
        <v>36</v>
      </c>
      <c r="F11" s="181" t="s">
        <v>82</v>
      </c>
      <c r="G11" s="77" t="s">
        <v>79</v>
      </c>
      <c r="H11" s="181" t="s">
        <v>36</v>
      </c>
      <c r="I11" s="77" t="s">
        <v>82</v>
      </c>
      <c r="J11" s="204">
        <v>329760</v>
      </c>
      <c r="K11" s="77">
        <v>0</v>
      </c>
      <c r="L11" s="181">
        <v>0</v>
      </c>
      <c r="M11" s="104">
        <f>+J11</f>
        <v>329760</v>
      </c>
    </row>
    <row r="12" spans="1:15" s="69" customFormat="1" ht="21.75" customHeight="1" x14ac:dyDescent="0.3">
      <c r="A12" s="143"/>
      <c r="B12" s="94"/>
      <c r="C12" s="192" t="s">
        <v>349</v>
      </c>
      <c r="D12" s="188"/>
      <c r="E12" s="88"/>
      <c r="F12" s="188"/>
      <c r="G12" s="88"/>
      <c r="H12" s="188"/>
      <c r="I12" s="88"/>
      <c r="J12" s="304" t="s">
        <v>223</v>
      </c>
      <c r="K12" s="88"/>
      <c r="L12" s="188"/>
      <c r="M12" s="103"/>
    </row>
    <row r="13" spans="1:15" s="2" customFormat="1" ht="18.75" x14ac:dyDescent="0.3">
      <c r="A13" s="199">
        <v>4</v>
      </c>
      <c r="B13" s="5" t="s">
        <v>198</v>
      </c>
      <c r="C13" s="140" t="s">
        <v>78</v>
      </c>
      <c r="D13" s="71" t="s">
        <v>81</v>
      </c>
      <c r="E13" s="14" t="s">
        <v>34</v>
      </c>
      <c r="F13" s="71" t="s">
        <v>80</v>
      </c>
      <c r="G13" s="14" t="s">
        <v>81</v>
      </c>
      <c r="H13" s="71" t="s">
        <v>34</v>
      </c>
      <c r="I13" s="14" t="s">
        <v>80</v>
      </c>
      <c r="J13" s="167">
        <v>237600</v>
      </c>
      <c r="K13" s="78">
        <v>0</v>
      </c>
      <c r="L13" s="73">
        <v>0</v>
      </c>
      <c r="M13" s="91">
        <f>+J13</f>
        <v>237600</v>
      </c>
    </row>
    <row r="14" spans="1:15" s="2" customFormat="1" ht="18.75" x14ac:dyDescent="0.3">
      <c r="A14" s="199"/>
      <c r="B14" s="5"/>
      <c r="C14" s="405" t="s">
        <v>350</v>
      </c>
      <c r="D14" s="71"/>
      <c r="E14" s="14"/>
      <c r="F14" s="71"/>
      <c r="G14" s="14"/>
      <c r="H14" s="71"/>
      <c r="I14" s="14"/>
      <c r="J14" s="167" t="s">
        <v>273</v>
      </c>
      <c r="K14" s="78"/>
      <c r="L14" s="73"/>
      <c r="M14" s="91"/>
    </row>
    <row r="15" spans="1:15" s="2" customFormat="1" ht="18.75" x14ac:dyDescent="0.3">
      <c r="A15" s="203">
        <v>5</v>
      </c>
      <c r="B15" s="8" t="s">
        <v>83</v>
      </c>
      <c r="C15" s="227" t="s">
        <v>199</v>
      </c>
      <c r="D15" s="209" t="s">
        <v>201</v>
      </c>
      <c r="E15" s="102" t="s">
        <v>181</v>
      </c>
      <c r="F15" s="209" t="s">
        <v>80</v>
      </c>
      <c r="G15" s="102" t="s">
        <v>84</v>
      </c>
      <c r="H15" s="209" t="s">
        <v>181</v>
      </c>
      <c r="I15" s="102" t="s">
        <v>80</v>
      </c>
      <c r="J15" s="228">
        <v>369480</v>
      </c>
      <c r="K15" s="77">
        <v>0</v>
      </c>
      <c r="L15" s="229">
        <f>360*12</f>
        <v>4320</v>
      </c>
      <c r="M15" s="230">
        <f>+L15+J15</f>
        <v>373800</v>
      </c>
    </row>
    <row r="16" spans="1:15" s="2" customFormat="1" ht="18.75" x14ac:dyDescent="0.3">
      <c r="A16" s="200"/>
      <c r="B16" s="12"/>
      <c r="C16" s="404" t="s">
        <v>348</v>
      </c>
      <c r="D16" s="186"/>
      <c r="E16" s="79"/>
      <c r="F16" s="186"/>
      <c r="G16" s="79"/>
      <c r="H16" s="186"/>
      <c r="I16" s="79"/>
      <c r="J16" s="201" t="s">
        <v>274</v>
      </c>
      <c r="K16" s="88"/>
      <c r="L16" s="237" t="s">
        <v>224</v>
      </c>
      <c r="M16" s="92"/>
    </row>
    <row r="17" spans="1:13" s="2" customFormat="1" ht="18.75" x14ac:dyDescent="0.3">
      <c r="A17" s="199">
        <v>6</v>
      </c>
      <c r="B17" s="5" t="s">
        <v>200</v>
      </c>
      <c r="C17" s="140" t="s">
        <v>78</v>
      </c>
      <c r="D17" s="71" t="s">
        <v>85</v>
      </c>
      <c r="E17" s="14" t="s">
        <v>38</v>
      </c>
      <c r="F17" s="71" t="s">
        <v>86</v>
      </c>
      <c r="G17" s="14" t="s">
        <v>85</v>
      </c>
      <c r="H17" s="71" t="s">
        <v>38</v>
      </c>
      <c r="I17" s="14" t="s">
        <v>86</v>
      </c>
      <c r="J17" s="167">
        <v>264480</v>
      </c>
      <c r="K17" s="78">
        <v>0</v>
      </c>
      <c r="L17" s="73">
        <v>0</v>
      </c>
      <c r="M17" s="91">
        <f>+J17</f>
        <v>264480</v>
      </c>
    </row>
    <row r="18" spans="1:13" s="2" customFormat="1" ht="18.75" x14ac:dyDescent="0.3">
      <c r="A18" s="200"/>
      <c r="B18" s="12"/>
      <c r="C18" s="406" t="s">
        <v>351</v>
      </c>
      <c r="D18" s="407"/>
      <c r="E18" s="79"/>
      <c r="F18" s="186"/>
      <c r="G18" s="79"/>
      <c r="H18" s="186"/>
      <c r="I18" s="79"/>
      <c r="J18" s="201" t="s">
        <v>275</v>
      </c>
      <c r="K18" s="88"/>
      <c r="L18" s="188"/>
      <c r="M18" s="92"/>
    </row>
    <row r="19" spans="1:13" s="2" customFormat="1" ht="18.75" x14ac:dyDescent="0.3">
      <c r="A19" s="70" t="s">
        <v>119</v>
      </c>
      <c r="E19" s="295"/>
      <c r="H19" s="295"/>
    </row>
    <row r="20" spans="1:13" s="69" customFormat="1" ht="21" customHeight="1" x14ac:dyDescent="0.2">
      <c r="A20" s="77">
        <v>7</v>
      </c>
      <c r="B20" s="190" t="s">
        <v>103</v>
      </c>
      <c r="C20" s="221" t="s">
        <v>78</v>
      </c>
      <c r="D20" s="95" t="s">
        <v>2</v>
      </c>
      <c r="E20" s="181" t="s">
        <v>183</v>
      </c>
      <c r="F20" s="77" t="s">
        <v>2</v>
      </c>
      <c r="G20" s="182" t="s">
        <v>2</v>
      </c>
      <c r="H20" s="77" t="s">
        <v>183</v>
      </c>
      <c r="I20" s="181" t="s">
        <v>2</v>
      </c>
      <c r="J20" s="98">
        <v>201600</v>
      </c>
      <c r="K20" s="181">
        <v>0</v>
      </c>
      <c r="L20" s="77">
        <v>0</v>
      </c>
      <c r="M20" s="183">
        <f>+J20</f>
        <v>201600</v>
      </c>
    </row>
    <row r="21" spans="1:13" s="69" customFormat="1" ht="21" customHeight="1" x14ac:dyDescent="0.2">
      <c r="A21" s="78"/>
      <c r="B21" s="191"/>
      <c r="C21" s="404" t="s">
        <v>348</v>
      </c>
      <c r="D21" s="96"/>
      <c r="E21" s="73"/>
      <c r="F21" s="78"/>
      <c r="G21" s="75"/>
      <c r="H21" s="78"/>
      <c r="I21" s="73"/>
      <c r="J21" s="280" t="s">
        <v>276</v>
      </c>
      <c r="K21" s="73"/>
      <c r="L21" s="78"/>
      <c r="M21" s="185"/>
    </row>
    <row r="22" spans="1:13" s="2" customFormat="1" ht="21" customHeight="1" x14ac:dyDescent="0.3">
      <c r="A22" s="102">
        <v>8</v>
      </c>
      <c r="B22" s="227" t="s">
        <v>87</v>
      </c>
      <c r="C22" s="221" t="s">
        <v>78</v>
      </c>
      <c r="D22" s="95" t="s">
        <v>2</v>
      </c>
      <c r="E22" s="209" t="s">
        <v>4</v>
      </c>
      <c r="F22" s="77" t="s">
        <v>2</v>
      </c>
      <c r="G22" s="182" t="s">
        <v>2</v>
      </c>
      <c r="H22" s="102" t="s">
        <v>4</v>
      </c>
      <c r="I22" s="181" t="s">
        <v>2</v>
      </c>
      <c r="J22" s="231">
        <v>206400</v>
      </c>
      <c r="K22" s="181">
        <v>0</v>
      </c>
      <c r="L22" s="77">
        <v>0</v>
      </c>
      <c r="M22" s="232">
        <f>+J22</f>
        <v>206400</v>
      </c>
    </row>
    <row r="23" spans="1:13" s="2" customFormat="1" ht="21" customHeight="1" x14ac:dyDescent="0.3">
      <c r="A23" s="79"/>
      <c r="B23" s="192"/>
      <c r="C23" s="408" t="s">
        <v>352</v>
      </c>
      <c r="D23" s="97"/>
      <c r="E23" s="186"/>
      <c r="F23" s="88"/>
      <c r="G23" s="187"/>
      <c r="H23" s="79"/>
      <c r="I23" s="188"/>
      <c r="J23" s="86" t="s">
        <v>277</v>
      </c>
      <c r="K23" s="188"/>
      <c r="L23" s="88"/>
      <c r="M23" s="202"/>
    </row>
    <row r="24" spans="1:13" s="2" customFormat="1" ht="21" customHeight="1" x14ac:dyDescent="0.3">
      <c r="A24" s="77">
        <v>9</v>
      </c>
      <c r="B24" s="227" t="s">
        <v>203</v>
      </c>
      <c r="C24" s="221" t="s">
        <v>60</v>
      </c>
      <c r="D24" s="95"/>
      <c r="E24" s="417" t="s">
        <v>204</v>
      </c>
      <c r="F24" s="95"/>
      <c r="G24" s="182"/>
      <c r="H24" s="112" t="s">
        <v>204</v>
      </c>
      <c r="I24" s="181"/>
      <c r="J24" s="231">
        <v>122160</v>
      </c>
      <c r="K24" s="181">
        <v>0</v>
      </c>
      <c r="L24" s="77">
        <v>0</v>
      </c>
      <c r="M24" s="232">
        <f t="shared" ref="M24" si="0">+J24</f>
        <v>122160</v>
      </c>
    </row>
    <row r="25" spans="1:13" s="2" customFormat="1" ht="21" customHeight="1" x14ac:dyDescent="0.3">
      <c r="A25" s="88"/>
      <c r="B25" s="192"/>
      <c r="C25" s="222" t="s">
        <v>353</v>
      </c>
      <c r="D25" s="97"/>
      <c r="E25" s="186"/>
      <c r="F25" s="88"/>
      <c r="G25" s="187"/>
      <c r="H25" s="79"/>
      <c r="I25" s="188"/>
      <c r="J25" s="86" t="s">
        <v>331</v>
      </c>
      <c r="K25" s="188"/>
      <c r="L25" s="88"/>
      <c r="M25" s="202"/>
    </row>
    <row r="26" spans="1:13" s="2" customFormat="1" ht="21" customHeight="1" x14ac:dyDescent="0.3">
      <c r="A26" s="77">
        <v>10</v>
      </c>
      <c r="B26" s="227" t="s">
        <v>282</v>
      </c>
      <c r="C26" s="221" t="s">
        <v>59</v>
      </c>
      <c r="D26" s="95" t="str">
        <f>+D22</f>
        <v>-</v>
      </c>
      <c r="E26" s="209" t="s">
        <v>330</v>
      </c>
      <c r="F26" s="77" t="str">
        <f>+D26</f>
        <v>-</v>
      </c>
      <c r="G26" s="182" t="str">
        <f>+D26</f>
        <v>-</v>
      </c>
      <c r="H26" s="102" t="str">
        <f>+E26</f>
        <v>ผู้ช่วยเจ้าหนักงานการเกษตร</v>
      </c>
      <c r="I26" s="181"/>
      <c r="J26" s="231">
        <v>138000</v>
      </c>
      <c r="K26" s="181">
        <f>+K24</f>
        <v>0</v>
      </c>
      <c r="L26" s="77">
        <f>+L24</f>
        <v>0</v>
      </c>
      <c r="M26" s="232">
        <f>+J26</f>
        <v>138000</v>
      </c>
    </row>
    <row r="27" spans="1:13" s="2" customFormat="1" ht="21" customHeight="1" x14ac:dyDescent="0.3">
      <c r="A27" s="88"/>
      <c r="B27" s="192"/>
      <c r="C27" s="222" t="s">
        <v>354</v>
      </c>
      <c r="D27" s="97"/>
      <c r="E27" s="186"/>
      <c r="F27" s="88"/>
      <c r="G27" s="187"/>
      <c r="H27" s="79"/>
      <c r="I27" s="188"/>
      <c r="J27" s="86" t="s">
        <v>332</v>
      </c>
      <c r="K27" s="188"/>
      <c r="L27" s="88"/>
      <c r="M27" s="202"/>
    </row>
    <row r="28" spans="1:13" s="2" customFormat="1" ht="21" customHeight="1" x14ac:dyDescent="0.3">
      <c r="A28" s="499" t="s">
        <v>308</v>
      </c>
      <c r="B28" s="500"/>
      <c r="C28" s="500"/>
      <c r="D28" s="500"/>
      <c r="E28" s="500"/>
      <c r="F28" s="500"/>
      <c r="G28" s="500"/>
      <c r="H28" s="500"/>
      <c r="I28" s="500"/>
      <c r="J28" s="500"/>
      <c r="K28" s="500"/>
      <c r="L28" s="500"/>
      <c r="M28" s="501"/>
    </row>
    <row r="29" spans="1:13" s="69" customFormat="1" ht="21" customHeight="1" x14ac:dyDescent="0.3">
      <c r="A29" s="78">
        <v>11</v>
      </c>
      <c r="B29" s="191" t="s">
        <v>117</v>
      </c>
      <c r="C29" s="206" t="s">
        <v>61</v>
      </c>
      <c r="D29" s="96" t="s">
        <v>2</v>
      </c>
      <c r="E29" s="73" t="s">
        <v>309</v>
      </c>
      <c r="F29" s="78" t="s">
        <v>2</v>
      </c>
      <c r="G29" s="75" t="s">
        <v>2</v>
      </c>
      <c r="H29" s="78" t="str">
        <f>+E29</f>
        <v>พนักงานขับรถบรรทุกน้ำ (ทักษะ)</v>
      </c>
      <c r="I29" s="73" t="s">
        <v>2</v>
      </c>
      <c r="J29" s="84">
        <v>137400</v>
      </c>
      <c r="K29" s="73">
        <v>0</v>
      </c>
      <c r="L29" s="78">
        <v>0</v>
      </c>
      <c r="M29" s="184">
        <f t="shared" ref="M29:M44" si="1">+J29</f>
        <v>137400</v>
      </c>
    </row>
    <row r="30" spans="1:13" s="69" customFormat="1" ht="21" customHeight="1" x14ac:dyDescent="0.3">
      <c r="A30" s="78"/>
      <c r="B30" s="191"/>
      <c r="C30" s="206"/>
      <c r="D30" s="96"/>
      <c r="E30" s="73"/>
      <c r="F30" s="78"/>
      <c r="G30" s="75"/>
      <c r="H30" s="78"/>
      <c r="I30" s="73"/>
      <c r="J30" s="84" t="s">
        <v>278</v>
      </c>
      <c r="K30" s="73"/>
      <c r="L30" s="78"/>
      <c r="M30" s="184"/>
    </row>
    <row r="31" spans="1:13" s="2" customFormat="1" ht="21" customHeight="1" x14ac:dyDescent="0.3">
      <c r="A31" s="102">
        <v>12</v>
      </c>
      <c r="B31" s="227" t="s">
        <v>202</v>
      </c>
      <c r="C31" s="221" t="s">
        <v>61</v>
      </c>
      <c r="D31" s="95" t="s">
        <v>2</v>
      </c>
      <c r="E31" s="209" t="s">
        <v>333</v>
      </c>
      <c r="F31" s="77" t="s">
        <v>2</v>
      </c>
      <c r="G31" s="182" t="s">
        <v>2</v>
      </c>
      <c r="H31" s="102" t="str">
        <f>+E31</f>
        <v>พนักงานขับรถยนต์ส่วนกลาง(ทักษะ)</v>
      </c>
      <c r="I31" s="181" t="s">
        <v>2</v>
      </c>
      <c r="J31" s="231">
        <v>124440</v>
      </c>
      <c r="K31" s="181">
        <v>0</v>
      </c>
      <c r="L31" s="77">
        <v>0</v>
      </c>
      <c r="M31" s="232">
        <f t="shared" si="1"/>
        <v>124440</v>
      </c>
    </row>
    <row r="32" spans="1:13" s="2" customFormat="1" ht="21" customHeight="1" x14ac:dyDescent="0.3">
      <c r="A32" s="79"/>
      <c r="B32" s="192"/>
      <c r="C32" s="222"/>
      <c r="D32" s="97"/>
      <c r="E32" s="186"/>
      <c r="F32" s="88"/>
      <c r="G32" s="187"/>
      <c r="H32" s="79"/>
      <c r="I32" s="188"/>
      <c r="J32" s="86" t="s">
        <v>279</v>
      </c>
      <c r="K32" s="188"/>
      <c r="L32" s="88"/>
      <c r="M32" s="202"/>
    </row>
    <row r="33" spans="1:15" s="2" customFormat="1" ht="21" customHeight="1" x14ac:dyDescent="0.3">
      <c r="A33" s="78">
        <v>13</v>
      </c>
      <c r="B33" s="140" t="s">
        <v>88</v>
      </c>
      <c r="C33" s="206" t="s">
        <v>61</v>
      </c>
      <c r="D33" s="96" t="s">
        <v>2</v>
      </c>
      <c r="E33" s="71" t="s">
        <v>312</v>
      </c>
      <c r="F33" s="78" t="s">
        <v>2</v>
      </c>
      <c r="G33" s="75" t="s">
        <v>2</v>
      </c>
      <c r="H33" s="14" t="str">
        <f>+E33</f>
        <v>แม่บ้าน(ทักษะ)</v>
      </c>
      <c r="I33" s="73" t="s">
        <v>2</v>
      </c>
      <c r="J33" s="85">
        <v>162480</v>
      </c>
      <c r="K33" s="73">
        <v>0</v>
      </c>
      <c r="L33" s="78">
        <v>0</v>
      </c>
      <c r="M33" s="184">
        <f t="shared" ref="M33" si="2">+J33</f>
        <v>162480</v>
      </c>
    </row>
    <row r="34" spans="1:15" s="2" customFormat="1" ht="21" customHeight="1" x14ac:dyDescent="0.3">
      <c r="A34" s="88"/>
      <c r="B34" s="192"/>
      <c r="C34" s="222"/>
      <c r="D34" s="97"/>
      <c r="E34" s="186"/>
      <c r="F34" s="88"/>
      <c r="G34" s="187"/>
      <c r="H34" s="79"/>
      <c r="I34" s="188"/>
      <c r="J34" s="86" t="s">
        <v>280</v>
      </c>
      <c r="K34" s="188"/>
      <c r="L34" s="88"/>
      <c r="M34" s="202"/>
    </row>
    <row r="35" spans="1:15" s="2" customFormat="1" ht="21" customHeight="1" x14ac:dyDescent="0.3">
      <c r="A35" s="73"/>
      <c r="B35" s="72"/>
      <c r="C35" s="73"/>
      <c r="D35" s="75"/>
      <c r="E35" s="71"/>
      <c r="F35" s="73"/>
      <c r="G35" s="75"/>
      <c r="H35" s="71"/>
      <c r="I35" s="73"/>
      <c r="J35" s="167"/>
      <c r="K35" s="73"/>
      <c r="L35" s="73"/>
      <c r="M35" s="194"/>
    </row>
    <row r="36" spans="1:15" x14ac:dyDescent="0.35">
      <c r="A36" s="66"/>
    </row>
    <row r="37" spans="1:15" x14ac:dyDescent="0.35">
      <c r="A37" s="66"/>
    </row>
    <row r="38" spans="1:15" x14ac:dyDescent="0.35">
      <c r="A38" s="66"/>
    </row>
    <row r="39" spans="1:15" s="2" customFormat="1" ht="35.1" customHeight="1" x14ac:dyDescent="0.3">
      <c r="A39" s="451" t="s">
        <v>24</v>
      </c>
      <c r="B39" s="451" t="s">
        <v>67</v>
      </c>
      <c r="C39" s="449" t="s">
        <v>68</v>
      </c>
      <c r="D39" s="494" t="s">
        <v>69</v>
      </c>
      <c r="E39" s="495"/>
      <c r="F39" s="496"/>
      <c r="G39" s="494" t="s">
        <v>114</v>
      </c>
      <c r="H39" s="495"/>
      <c r="I39" s="496"/>
      <c r="J39" s="494" t="s">
        <v>73</v>
      </c>
      <c r="K39" s="495"/>
      <c r="L39" s="496"/>
      <c r="M39" s="358" t="s">
        <v>1</v>
      </c>
    </row>
    <row r="40" spans="1:15" s="2" customFormat="1" ht="35.1" customHeight="1" x14ac:dyDescent="0.3">
      <c r="A40" s="452"/>
      <c r="B40" s="452"/>
      <c r="C40" s="450"/>
      <c r="D40" s="361" t="s">
        <v>70</v>
      </c>
      <c r="E40" s="361" t="s">
        <v>71</v>
      </c>
      <c r="F40" s="361" t="s">
        <v>72</v>
      </c>
      <c r="G40" s="361" t="s">
        <v>70</v>
      </c>
      <c r="H40" s="361" t="s">
        <v>71</v>
      </c>
      <c r="I40" s="361" t="s">
        <v>72</v>
      </c>
      <c r="J40" s="361" t="s">
        <v>73</v>
      </c>
      <c r="K40" s="361" t="s">
        <v>74</v>
      </c>
      <c r="L40" s="360" t="s">
        <v>115</v>
      </c>
      <c r="M40" s="361"/>
    </row>
    <row r="41" spans="1:15" s="69" customFormat="1" ht="21" customHeight="1" x14ac:dyDescent="0.3">
      <c r="A41" s="203">
        <v>14</v>
      </c>
      <c r="B41" s="93" t="s">
        <v>89</v>
      </c>
      <c r="C41" s="181" t="s">
        <v>59</v>
      </c>
      <c r="D41" s="95" t="s">
        <v>2</v>
      </c>
      <c r="E41" s="181" t="s">
        <v>311</v>
      </c>
      <c r="F41" s="77" t="s">
        <v>2</v>
      </c>
      <c r="G41" s="182" t="s">
        <v>2</v>
      </c>
      <c r="H41" s="77" t="str">
        <f>+E41</f>
        <v>พนักงานขับรถขยะ(ทักษะ)</v>
      </c>
      <c r="I41" s="181" t="s">
        <v>2</v>
      </c>
      <c r="J41" s="98">
        <v>146160</v>
      </c>
      <c r="K41" s="181">
        <v>0</v>
      </c>
      <c r="L41" s="77">
        <v>0</v>
      </c>
      <c r="M41" s="183">
        <f>+J41</f>
        <v>146160</v>
      </c>
    </row>
    <row r="42" spans="1:15" s="69" customFormat="1" ht="21" customHeight="1" x14ac:dyDescent="0.3">
      <c r="A42" s="200"/>
      <c r="B42" s="94"/>
      <c r="C42" s="409" t="s">
        <v>355</v>
      </c>
      <c r="D42" s="97"/>
      <c r="E42" s="188"/>
      <c r="F42" s="88"/>
      <c r="G42" s="187"/>
      <c r="H42" s="88"/>
      <c r="I42" s="188"/>
      <c r="J42" s="277" t="s">
        <v>281</v>
      </c>
      <c r="K42" s="188"/>
      <c r="L42" s="88"/>
      <c r="M42" s="189"/>
    </row>
    <row r="43" spans="1:15" s="2" customFormat="1" ht="21" customHeight="1" x14ac:dyDescent="0.3">
      <c r="A43" s="502" t="s">
        <v>216</v>
      </c>
      <c r="B43" s="503"/>
      <c r="C43" s="503"/>
      <c r="D43" s="503"/>
      <c r="E43" s="503"/>
      <c r="F43" s="503"/>
      <c r="G43" s="503"/>
      <c r="H43" s="503"/>
      <c r="I43" s="503"/>
      <c r="J43" s="503"/>
      <c r="K43" s="503"/>
      <c r="L43" s="503"/>
      <c r="M43" s="504"/>
    </row>
    <row r="44" spans="1:15" s="69" customFormat="1" ht="21" customHeight="1" x14ac:dyDescent="0.3">
      <c r="A44" s="102">
        <v>15</v>
      </c>
      <c r="B44" s="190" t="s">
        <v>116</v>
      </c>
      <c r="C44" s="221" t="s">
        <v>61</v>
      </c>
      <c r="D44" s="95" t="s">
        <v>2</v>
      </c>
      <c r="E44" s="181" t="s">
        <v>6</v>
      </c>
      <c r="F44" s="77" t="s">
        <v>2</v>
      </c>
      <c r="G44" s="182" t="s">
        <v>2</v>
      </c>
      <c r="H44" s="77" t="s">
        <v>6</v>
      </c>
      <c r="I44" s="181" t="s">
        <v>2</v>
      </c>
      <c r="J44" s="98">
        <f>9000*12</f>
        <v>108000</v>
      </c>
      <c r="K44" s="181">
        <v>0</v>
      </c>
      <c r="L44" s="77">
        <v>0</v>
      </c>
      <c r="M44" s="232">
        <f t="shared" si="1"/>
        <v>108000</v>
      </c>
    </row>
    <row r="45" spans="1:15" s="69" customFormat="1" ht="21" customHeight="1" x14ac:dyDescent="0.3">
      <c r="A45" s="79"/>
      <c r="B45" s="233"/>
      <c r="C45" s="222"/>
      <c r="D45" s="97"/>
      <c r="E45" s="188"/>
      <c r="F45" s="88"/>
      <c r="G45" s="187"/>
      <c r="H45" s="88"/>
      <c r="I45" s="188"/>
      <c r="J45" s="99" t="s">
        <v>222</v>
      </c>
      <c r="K45" s="188"/>
      <c r="L45" s="88"/>
      <c r="M45" s="202"/>
    </row>
    <row r="46" spans="1:15" x14ac:dyDescent="0.35">
      <c r="A46" s="66" t="s">
        <v>90</v>
      </c>
    </row>
    <row r="47" spans="1:15" s="68" customFormat="1" ht="21.75" customHeight="1" x14ac:dyDescent="0.2">
      <c r="A47" s="141">
        <v>16</v>
      </c>
      <c r="B47" s="80" t="s">
        <v>91</v>
      </c>
      <c r="C47" s="181" t="s">
        <v>75</v>
      </c>
      <c r="D47" s="77" t="s">
        <v>92</v>
      </c>
      <c r="E47" s="301" t="s">
        <v>127</v>
      </c>
      <c r="F47" s="77" t="s">
        <v>33</v>
      </c>
      <c r="G47" s="181" t="s">
        <v>92</v>
      </c>
      <c r="H47" s="273" t="s">
        <v>236</v>
      </c>
      <c r="I47" s="181" t="s">
        <v>33</v>
      </c>
      <c r="J47" s="83">
        <v>531360</v>
      </c>
      <c r="K47" s="207">
        <v>42000</v>
      </c>
      <c r="L47" s="77">
        <v>0</v>
      </c>
      <c r="M47" s="208">
        <f>+K47+J47</f>
        <v>573360</v>
      </c>
      <c r="O47" s="69"/>
    </row>
    <row r="48" spans="1:15" s="68" customFormat="1" ht="21.75" customHeight="1" x14ac:dyDescent="0.3">
      <c r="A48" s="142"/>
      <c r="B48" s="81"/>
      <c r="C48" s="410" t="s">
        <v>356</v>
      </c>
      <c r="D48" s="78"/>
      <c r="E48" s="296" t="s">
        <v>128</v>
      </c>
      <c r="F48" s="78"/>
      <c r="G48" s="73"/>
      <c r="H48" s="294" t="s">
        <v>128</v>
      </c>
      <c r="I48" s="73"/>
      <c r="J48" s="282" t="s">
        <v>283</v>
      </c>
      <c r="K48" s="195" t="s">
        <v>126</v>
      </c>
      <c r="L48" s="78"/>
      <c r="M48" s="198"/>
      <c r="O48" s="69"/>
    </row>
    <row r="49" spans="1:13" s="69" customFormat="1" ht="21" customHeight="1" x14ac:dyDescent="0.2">
      <c r="A49" s="141">
        <v>17</v>
      </c>
      <c r="B49" s="93" t="s">
        <v>93</v>
      </c>
      <c r="C49" s="77" t="s">
        <v>75</v>
      </c>
      <c r="D49" s="77" t="s">
        <v>94</v>
      </c>
      <c r="E49" s="181" t="s">
        <v>40</v>
      </c>
      <c r="F49" s="77" t="s">
        <v>82</v>
      </c>
      <c r="G49" s="181" t="s">
        <v>94</v>
      </c>
      <c r="H49" s="77" t="s">
        <v>40</v>
      </c>
      <c r="I49" s="181" t="s">
        <v>82</v>
      </c>
      <c r="J49" s="98">
        <v>362640</v>
      </c>
      <c r="K49" s="181">
        <v>0</v>
      </c>
      <c r="L49" s="77">
        <v>0</v>
      </c>
      <c r="M49" s="183">
        <f>+J49</f>
        <v>362640</v>
      </c>
    </row>
    <row r="50" spans="1:13" s="69" customFormat="1" ht="21" customHeight="1" x14ac:dyDescent="0.2">
      <c r="A50" s="143"/>
      <c r="B50" s="94"/>
      <c r="C50" s="413" t="s">
        <v>348</v>
      </c>
      <c r="D50" s="88"/>
      <c r="E50" s="188"/>
      <c r="F50" s="88"/>
      <c r="G50" s="188"/>
      <c r="H50" s="88"/>
      <c r="I50" s="188"/>
      <c r="J50" s="276" t="s">
        <v>131</v>
      </c>
      <c r="K50" s="188"/>
      <c r="L50" s="88"/>
      <c r="M50" s="189"/>
    </row>
    <row r="51" spans="1:13" s="69" customFormat="1" ht="21" customHeight="1" x14ac:dyDescent="0.3">
      <c r="A51" s="142">
        <v>18</v>
      </c>
      <c r="B51" s="8" t="s">
        <v>95</v>
      </c>
      <c r="C51" s="71" t="s">
        <v>78</v>
      </c>
      <c r="D51" s="14" t="s">
        <v>205</v>
      </c>
      <c r="E51" s="71" t="s">
        <v>182</v>
      </c>
      <c r="F51" s="14" t="s">
        <v>80</v>
      </c>
      <c r="G51" s="71" t="s">
        <v>205</v>
      </c>
      <c r="H51" s="14" t="s">
        <v>182</v>
      </c>
      <c r="I51" s="71" t="s">
        <v>80</v>
      </c>
      <c r="J51" s="85">
        <v>284520</v>
      </c>
      <c r="K51" s="73">
        <v>0</v>
      </c>
      <c r="L51" s="78">
        <v>0</v>
      </c>
      <c r="M51" s="185">
        <f>+J51</f>
        <v>284520</v>
      </c>
    </row>
    <row r="52" spans="1:13" s="69" customFormat="1" ht="21" customHeight="1" x14ac:dyDescent="0.3">
      <c r="A52" s="142"/>
      <c r="B52" s="5"/>
      <c r="C52" s="411" t="s">
        <v>349</v>
      </c>
      <c r="D52" s="14"/>
      <c r="E52" s="71"/>
      <c r="F52" s="14"/>
      <c r="G52" s="71"/>
      <c r="H52" s="14"/>
      <c r="I52" s="71"/>
      <c r="J52" s="85" t="s">
        <v>284</v>
      </c>
      <c r="K52" s="73"/>
      <c r="L52" s="78"/>
      <c r="M52" s="185"/>
    </row>
    <row r="53" spans="1:13" s="2" customFormat="1" ht="21" customHeight="1" x14ac:dyDescent="0.3">
      <c r="A53" s="203">
        <v>19</v>
      </c>
      <c r="B53" s="102" t="s">
        <v>2</v>
      </c>
      <c r="C53" s="181"/>
      <c r="D53" s="102" t="s">
        <v>96</v>
      </c>
      <c r="E53" s="209" t="s">
        <v>41</v>
      </c>
      <c r="F53" s="102" t="s">
        <v>2</v>
      </c>
      <c r="G53" s="209" t="s">
        <v>96</v>
      </c>
      <c r="H53" s="102" t="s">
        <v>41</v>
      </c>
      <c r="I53" s="209" t="s">
        <v>2</v>
      </c>
      <c r="J53" s="231">
        <v>202620</v>
      </c>
      <c r="K53" s="181">
        <v>0</v>
      </c>
      <c r="L53" s="77">
        <v>0</v>
      </c>
      <c r="M53" s="337" t="s">
        <v>62</v>
      </c>
    </row>
    <row r="54" spans="1:13" s="2" customFormat="1" ht="21" customHeight="1" x14ac:dyDescent="0.3">
      <c r="A54" s="200"/>
      <c r="B54" s="12"/>
      <c r="C54" s="188"/>
      <c r="D54" s="79"/>
      <c r="E54" s="186"/>
      <c r="F54" s="79"/>
      <c r="G54" s="186"/>
      <c r="H54" s="79"/>
      <c r="I54" s="186"/>
      <c r="J54" s="86" t="s">
        <v>271</v>
      </c>
      <c r="K54" s="188"/>
      <c r="L54" s="88"/>
      <c r="M54" s="189"/>
    </row>
    <row r="55" spans="1:13" s="2" customFormat="1" ht="21" customHeight="1" x14ac:dyDescent="0.3">
      <c r="A55" s="199">
        <v>20</v>
      </c>
      <c r="B55" s="5" t="s">
        <v>206</v>
      </c>
      <c r="C55" s="71" t="s">
        <v>78</v>
      </c>
      <c r="D55" s="14" t="s">
        <v>98</v>
      </c>
      <c r="E55" s="71" t="s">
        <v>43</v>
      </c>
      <c r="F55" s="14" t="s">
        <v>86</v>
      </c>
      <c r="G55" s="71" t="s">
        <v>98</v>
      </c>
      <c r="H55" s="14" t="s">
        <v>43</v>
      </c>
      <c r="I55" s="71" t="s">
        <v>86</v>
      </c>
      <c r="J55" s="84">
        <v>194280</v>
      </c>
      <c r="K55" s="73">
        <v>0</v>
      </c>
      <c r="L55" s="78">
        <v>0</v>
      </c>
      <c r="M55" s="185">
        <f t="shared" ref="M55" si="3">+J55</f>
        <v>194280</v>
      </c>
    </row>
    <row r="56" spans="1:13" s="2" customFormat="1" ht="21" customHeight="1" x14ac:dyDescent="0.3">
      <c r="A56" s="200"/>
      <c r="B56" s="12"/>
      <c r="C56" s="412" t="s">
        <v>352</v>
      </c>
      <c r="D56" s="79"/>
      <c r="E56" s="186"/>
      <c r="F56" s="79"/>
      <c r="G56" s="186"/>
      <c r="H56" s="79"/>
      <c r="I56" s="186"/>
      <c r="J56" s="276" t="s">
        <v>285</v>
      </c>
      <c r="K56" s="188"/>
      <c r="L56" s="88"/>
      <c r="M56" s="189"/>
    </row>
    <row r="57" spans="1:13" s="69" customFormat="1" ht="21.75" customHeight="1" x14ac:dyDescent="0.3">
      <c r="A57" s="70" t="s">
        <v>119</v>
      </c>
      <c r="B57" s="2"/>
      <c r="C57" s="2"/>
      <c r="D57" s="2"/>
      <c r="E57" s="295"/>
      <c r="F57" s="2"/>
      <c r="G57" s="2"/>
      <c r="H57" s="295"/>
      <c r="I57" s="2"/>
      <c r="J57" s="2"/>
      <c r="K57" s="2"/>
      <c r="L57" s="2"/>
      <c r="M57" s="2"/>
    </row>
    <row r="58" spans="1:13" s="2" customFormat="1" ht="18.75" x14ac:dyDescent="0.3">
      <c r="A58" s="141">
        <v>21</v>
      </c>
      <c r="B58" s="93" t="s">
        <v>99</v>
      </c>
      <c r="C58" s="209" t="s">
        <v>59</v>
      </c>
      <c r="D58" s="95" t="s">
        <v>2</v>
      </c>
      <c r="E58" s="181" t="s">
        <v>186</v>
      </c>
      <c r="F58" s="95" t="s">
        <v>2</v>
      </c>
      <c r="G58" s="182" t="s">
        <v>2</v>
      </c>
      <c r="H58" s="77" t="s">
        <v>186</v>
      </c>
      <c r="I58" s="182" t="s">
        <v>2</v>
      </c>
      <c r="J58" s="98">
        <v>151560</v>
      </c>
      <c r="K58" s="181">
        <v>0</v>
      </c>
      <c r="L58" s="77">
        <v>0</v>
      </c>
      <c r="M58" s="183">
        <f>+J58</f>
        <v>151560</v>
      </c>
    </row>
    <row r="59" spans="1:13" s="2" customFormat="1" ht="18.75" x14ac:dyDescent="0.3">
      <c r="A59" s="143"/>
      <c r="B59" s="94"/>
      <c r="C59" s="407" t="s">
        <v>350</v>
      </c>
      <c r="D59" s="97"/>
      <c r="E59" s="188"/>
      <c r="F59" s="97"/>
      <c r="G59" s="187"/>
      <c r="H59" s="88"/>
      <c r="I59" s="187"/>
      <c r="J59" s="283" t="s">
        <v>286</v>
      </c>
      <c r="K59" s="188"/>
      <c r="L59" s="88"/>
      <c r="M59" s="185"/>
    </row>
    <row r="60" spans="1:13" s="2" customFormat="1" ht="18.75" x14ac:dyDescent="0.3">
      <c r="A60" s="199">
        <v>22</v>
      </c>
      <c r="B60" s="5" t="s">
        <v>207</v>
      </c>
      <c r="C60" s="71" t="s">
        <v>59</v>
      </c>
      <c r="D60" s="96" t="s">
        <v>2</v>
      </c>
      <c r="E60" s="71" t="s">
        <v>187</v>
      </c>
      <c r="F60" s="96" t="s">
        <v>2</v>
      </c>
      <c r="G60" s="75" t="s">
        <v>2</v>
      </c>
      <c r="H60" s="14" t="s">
        <v>187</v>
      </c>
      <c r="I60" s="75" t="s">
        <v>2</v>
      </c>
      <c r="J60" s="85">
        <v>147240</v>
      </c>
      <c r="K60" s="73">
        <v>0</v>
      </c>
      <c r="L60" s="78">
        <v>0</v>
      </c>
      <c r="M60" s="104">
        <f>+J60</f>
        <v>147240</v>
      </c>
    </row>
    <row r="61" spans="1:13" s="2" customFormat="1" ht="18.75" x14ac:dyDescent="0.3">
      <c r="A61" s="200"/>
      <c r="B61" s="12"/>
      <c r="C61" s="412" t="s">
        <v>352</v>
      </c>
      <c r="D61" s="97"/>
      <c r="E61" s="186"/>
      <c r="F61" s="97"/>
      <c r="G61" s="187"/>
      <c r="H61" s="79"/>
      <c r="I61" s="187"/>
      <c r="J61" s="86" t="s">
        <v>287</v>
      </c>
      <c r="K61" s="188"/>
      <c r="L61" s="88"/>
      <c r="M61" s="103"/>
    </row>
    <row r="62" spans="1:13" x14ac:dyDescent="0.35">
      <c r="A62" s="66" t="s">
        <v>100</v>
      </c>
      <c r="J62" s="2"/>
      <c r="K62" s="2"/>
      <c r="L62" s="2"/>
    </row>
    <row r="63" spans="1:13" s="68" customFormat="1" ht="21.75" customHeight="1" x14ac:dyDescent="0.2">
      <c r="A63" s="141">
        <v>23</v>
      </c>
      <c r="B63" s="80" t="s">
        <v>101</v>
      </c>
      <c r="C63" s="181" t="s">
        <v>78</v>
      </c>
      <c r="D63" s="77" t="s">
        <v>92</v>
      </c>
      <c r="E63" s="301" t="s">
        <v>129</v>
      </c>
      <c r="F63" s="77" t="s">
        <v>33</v>
      </c>
      <c r="G63" s="181" t="s">
        <v>92</v>
      </c>
      <c r="H63" s="292" t="s">
        <v>129</v>
      </c>
      <c r="I63" s="181" t="s">
        <v>33</v>
      </c>
      <c r="J63" s="100">
        <v>498600</v>
      </c>
      <c r="K63" s="211">
        <v>42000</v>
      </c>
      <c r="L63" s="77">
        <v>0</v>
      </c>
      <c r="M63" s="208">
        <f>+K63+J63</f>
        <v>540600</v>
      </c>
    </row>
    <row r="64" spans="1:13" s="68" customFormat="1" ht="21.75" customHeight="1" x14ac:dyDescent="0.3">
      <c r="A64" s="143"/>
      <c r="B64" s="223"/>
      <c r="C64" s="409" t="s">
        <v>357</v>
      </c>
      <c r="D64" s="88"/>
      <c r="E64" s="297" t="s">
        <v>130</v>
      </c>
      <c r="F64" s="88"/>
      <c r="G64" s="188"/>
      <c r="H64" s="293" t="s">
        <v>130</v>
      </c>
      <c r="I64" s="188"/>
      <c r="J64" s="284" t="s">
        <v>288</v>
      </c>
      <c r="K64" s="225" t="s">
        <v>126</v>
      </c>
      <c r="L64" s="88"/>
      <c r="M64" s="234"/>
    </row>
    <row r="65" spans="1:13" s="69" customFormat="1" ht="21" customHeight="1" x14ac:dyDescent="0.3">
      <c r="A65" s="142">
        <v>24</v>
      </c>
      <c r="B65" s="78" t="s">
        <v>2</v>
      </c>
      <c r="C65" s="71"/>
      <c r="D65" s="78" t="s">
        <v>2</v>
      </c>
      <c r="E65" s="73" t="s">
        <v>2</v>
      </c>
      <c r="F65" s="14" t="s">
        <v>2</v>
      </c>
      <c r="G65" s="73" t="str">
        <f>+D65</f>
        <v>-</v>
      </c>
      <c r="H65" s="78" t="s">
        <v>238</v>
      </c>
      <c r="I65" s="71" t="s">
        <v>2</v>
      </c>
      <c r="J65" s="84">
        <v>355320</v>
      </c>
      <c r="K65" s="73">
        <v>0</v>
      </c>
      <c r="L65" s="78">
        <v>0</v>
      </c>
      <c r="M65" s="402" t="s">
        <v>229</v>
      </c>
    </row>
    <row r="66" spans="1:13" s="69" customFormat="1" ht="21" customHeight="1" x14ac:dyDescent="0.3">
      <c r="A66" s="143"/>
      <c r="B66" s="94"/>
      <c r="C66" s="186"/>
      <c r="D66" s="88"/>
      <c r="E66" s="188"/>
      <c r="F66" s="79"/>
      <c r="G66" s="188"/>
      <c r="H66" s="88"/>
      <c r="I66" s="186"/>
      <c r="J66" s="285" t="s">
        <v>271</v>
      </c>
      <c r="K66" s="188"/>
      <c r="L66" s="88"/>
      <c r="M66" s="213"/>
    </row>
    <row r="67" spans="1:13" s="69" customFormat="1" ht="21" customHeight="1" x14ac:dyDescent="0.3">
      <c r="A67" s="142">
        <v>25</v>
      </c>
      <c r="B67" s="82" t="s">
        <v>208</v>
      </c>
      <c r="C67" s="71" t="s">
        <v>78</v>
      </c>
      <c r="D67" s="78" t="s">
        <v>102</v>
      </c>
      <c r="E67" s="73" t="s">
        <v>45</v>
      </c>
      <c r="F67" s="14" t="s">
        <v>86</v>
      </c>
      <c r="G67" s="73" t="s">
        <v>102</v>
      </c>
      <c r="H67" s="78" t="s">
        <v>45</v>
      </c>
      <c r="I67" s="71" t="s">
        <v>86</v>
      </c>
      <c r="J67" s="84">
        <v>194280</v>
      </c>
      <c r="K67" s="73">
        <v>0</v>
      </c>
      <c r="L67" s="78">
        <v>0</v>
      </c>
      <c r="M67" s="212">
        <f>+J67</f>
        <v>194280</v>
      </c>
    </row>
    <row r="68" spans="1:13" s="69" customFormat="1" ht="21" customHeight="1" x14ac:dyDescent="0.3">
      <c r="A68" s="143"/>
      <c r="B68" s="94"/>
      <c r="C68" s="186" t="s">
        <v>238</v>
      </c>
      <c r="D68" s="88"/>
      <c r="E68" s="188"/>
      <c r="F68" s="79"/>
      <c r="G68" s="188"/>
      <c r="H68" s="88"/>
      <c r="I68" s="186"/>
      <c r="J68" s="285" t="s">
        <v>291</v>
      </c>
      <c r="K68" s="188"/>
      <c r="L68" s="88"/>
      <c r="M68" s="213"/>
    </row>
    <row r="69" spans="1:13" s="69" customFormat="1" ht="21" customHeight="1" x14ac:dyDescent="0.3">
      <c r="A69" s="73"/>
      <c r="B69" s="74"/>
      <c r="C69" s="71"/>
      <c r="D69" s="73"/>
      <c r="E69" s="73"/>
      <c r="F69" s="71"/>
      <c r="G69" s="73"/>
      <c r="H69" s="73"/>
      <c r="I69" s="71"/>
      <c r="J69" s="339"/>
      <c r="K69" s="73"/>
      <c r="L69" s="73"/>
      <c r="M69" s="76"/>
    </row>
    <row r="70" spans="1:13" s="69" customFormat="1" ht="21" customHeight="1" x14ac:dyDescent="0.3">
      <c r="A70" s="73"/>
      <c r="B70" s="74"/>
      <c r="C70" s="71"/>
      <c r="D70" s="73"/>
      <c r="E70" s="73"/>
      <c r="F70" s="71"/>
      <c r="G70" s="73"/>
      <c r="H70" s="73"/>
      <c r="I70" s="71"/>
      <c r="J70" s="339"/>
      <c r="K70" s="73"/>
      <c r="L70" s="73"/>
      <c r="M70" s="76"/>
    </row>
    <row r="71" spans="1:13" s="69" customFormat="1" ht="21" customHeight="1" x14ac:dyDescent="0.3">
      <c r="A71" s="73"/>
      <c r="B71" s="74"/>
      <c r="C71" s="71"/>
      <c r="D71" s="73"/>
      <c r="E71" s="73"/>
      <c r="F71" s="71"/>
      <c r="G71" s="73"/>
      <c r="H71" s="73"/>
      <c r="I71" s="71"/>
      <c r="J71" s="339"/>
      <c r="K71" s="73"/>
      <c r="L71" s="73"/>
      <c r="M71" s="76"/>
    </row>
    <row r="72" spans="1:13" s="69" customFormat="1" ht="21" customHeight="1" x14ac:dyDescent="0.3">
      <c r="A72" s="73"/>
      <c r="B72" s="74"/>
      <c r="C72" s="71"/>
      <c r="D72" s="73"/>
      <c r="E72" s="73"/>
      <c r="F72" s="71"/>
      <c r="G72" s="73"/>
      <c r="H72" s="73"/>
      <c r="I72" s="71"/>
      <c r="J72" s="339"/>
      <c r="K72" s="73"/>
      <c r="L72" s="73"/>
      <c r="M72" s="76"/>
    </row>
    <row r="73" spans="1:13" x14ac:dyDescent="0.35">
      <c r="A73" s="66"/>
    </row>
    <row r="74" spans="1:13" s="2" customFormat="1" ht="35.1" customHeight="1" x14ac:dyDescent="0.3">
      <c r="A74" s="451" t="s">
        <v>24</v>
      </c>
      <c r="B74" s="451" t="s">
        <v>67</v>
      </c>
      <c r="C74" s="449" t="s">
        <v>68</v>
      </c>
      <c r="D74" s="494" t="s">
        <v>69</v>
      </c>
      <c r="E74" s="495"/>
      <c r="F74" s="496"/>
      <c r="G74" s="494" t="s">
        <v>114</v>
      </c>
      <c r="H74" s="495"/>
      <c r="I74" s="496"/>
      <c r="J74" s="494" t="s">
        <v>73</v>
      </c>
      <c r="K74" s="495"/>
      <c r="L74" s="496"/>
      <c r="M74" s="358" t="s">
        <v>1</v>
      </c>
    </row>
    <row r="75" spans="1:13" s="2" customFormat="1" ht="35.1" customHeight="1" x14ac:dyDescent="0.3">
      <c r="A75" s="452"/>
      <c r="B75" s="452"/>
      <c r="C75" s="450"/>
      <c r="D75" s="358" t="s">
        <v>70</v>
      </c>
      <c r="E75" s="358" t="s">
        <v>71</v>
      </c>
      <c r="F75" s="358" t="s">
        <v>72</v>
      </c>
      <c r="G75" s="358" t="s">
        <v>70</v>
      </c>
      <c r="H75" s="358" t="s">
        <v>71</v>
      </c>
      <c r="I75" s="358" t="s">
        <v>72</v>
      </c>
      <c r="J75" s="358" t="s">
        <v>73</v>
      </c>
      <c r="K75" s="358" t="s">
        <v>74</v>
      </c>
      <c r="L75" s="359" t="s">
        <v>115</v>
      </c>
      <c r="M75" s="358"/>
    </row>
    <row r="76" spans="1:13" x14ac:dyDescent="0.35">
      <c r="A76" s="70" t="s">
        <v>119</v>
      </c>
      <c r="B76" s="2"/>
      <c r="C76" s="2"/>
      <c r="D76" s="2"/>
      <c r="E76" s="295"/>
      <c r="F76" s="2"/>
      <c r="G76" s="2"/>
      <c r="H76" s="295"/>
      <c r="I76" s="2"/>
      <c r="J76" s="2"/>
      <c r="K76" s="2"/>
      <c r="L76" s="2"/>
      <c r="M76" s="2"/>
    </row>
    <row r="77" spans="1:13" s="69" customFormat="1" ht="21" customHeight="1" x14ac:dyDescent="0.3">
      <c r="A77" s="141">
        <v>26</v>
      </c>
      <c r="B77" s="93" t="s">
        <v>292</v>
      </c>
      <c r="C77" s="209" t="s">
        <v>59</v>
      </c>
      <c r="D77" s="95" t="s">
        <v>2</v>
      </c>
      <c r="E77" s="181" t="s">
        <v>188</v>
      </c>
      <c r="F77" s="95" t="s">
        <v>2</v>
      </c>
      <c r="G77" s="182" t="s">
        <v>2</v>
      </c>
      <c r="H77" s="77" t="s">
        <v>188</v>
      </c>
      <c r="I77" s="182" t="s">
        <v>2</v>
      </c>
      <c r="J77" s="98">
        <v>138800</v>
      </c>
      <c r="K77" s="181">
        <v>0</v>
      </c>
      <c r="L77" s="77">
        <v>0</v>
      </c>
      <c r="M77" s="183">
        <f>+J77</f>
        <v>138800</v>
      </c>
    </row>
    <row r="78" spans="1:13" s="69" customFormat="1" ht="21" customHeight="1" x14ac:dyDescent="0.25">
      <c r="A78" s="143"/>
      <c r="B78" s="94"/>
      <c r="C78" s="414" t="s">
        <v>358</v>
      </c>
      <c r="D78" s="97"/>
      <c r="E78" s="188"/>
      <c r="F78" s="97"/>
      <c r="G78" s="187"/>
      <c r="H78" s="88"/>
      <c r="I78" s="187"/>
      <c r="J78" s="286" t="s">
        <v>347</v>
      </c>
      <c r="K78" s="188"/>
      <c r="L78" s="88"/>
      <c r="M78" s="189"/>
    </row>
    <row r="79" spans="1:13" x14ac:dyDescent="0.35">
      <c r="A79" s="141">
        <v>27</v>
      </c>
      <c r="B79" s="93" t="s">
        <v>209</v>
      </c>
      <c r="C79" s="209" t="s">
        <v>59</v>
      </c>
      <c r="D79" s="95" t="s">
        <v>2</v>
      </c>
      <c r="E79" s="181" t="s">
        <v>189</v>
      </c>
      <c r="F79" s="95" t="s">
        <v>2</v>
      </c>
      <c r="G79" s="182" t="s">
        <v>2</v>
      </c>
      <c r="H79" s="77" t="s">
        <v>189</v>
      </c>
      <c r="I79" s="182" t="s">
        <v>2</v>
      </c>
      <c r="J79" s="98">
        <v>147240</v>
      </c>
      <c r="K79" s="181">
        <v>0</v>
      </c>
      <c r="L79" s="77">
        <v>0</v>
      </c>
      <c r="M79" s="183">
        <f>+J79</f>
        <v>147240</v>
      </c>
    </row>
    <row r="80" spans="1:13" x14ac:dyDescent="0.35">
      <c r="A80" s="143"/>
      <c r="B80" s="94"/>
      <c r="C80" s="186" t="s">
        <v>359</v>
      </c>
      <c r="D80" s="97"/>
      <c r="E80" s="188"/>
      <c r="F80" s="97"/>
      <c r="G80" s="187"/>
      <c r="H80" s="88"/>
      <c r="I80" s="187"/>
      <c r="J80" s="287" t="s">
        <v>287</v>
      </c>
      <c r="K80" s="188"/>
      <c r="L80" s="88"/>
      <c r="M80" s="189"/>
    </row>
    <row r="81" spans="1:13" x14ac:dyDescent="0.35">
      <c r="A81" s="66" t="s">
        <v>104</v>
      </c>
      <c r="J81" s="2"/>
      <c r="K81" s="2"/>
      <c r="L81" s="2"/>
    </row>
    <row r="82" spans="1:13" s="68" customFormat="1" ht="21.75" customHeight="1" x14ac:dyDescent="0.3">
      <c r="A82" s="141">
        <v>28</v>
      </c>
      <c r="B82" s="77">
        <v>0</v>
      </c>
      <c r="C82" s="181"/>
      <c r="D82" s="77" t="s">
        <v>105</v>
      </c>
      <c r="E82" s="301" t="s">
        <v>132</v>
      </c>
      <c r="F82" s="77" t="s">
        <v>33</v>
      </c>
      <c r="G82" s="181" t="s">
        <v>105</v>
      </c>
      <c r="H82" s="292" t="s">
        <v>132</v>
      </c>
      <c r="I82" s="181" t="s">
        <v>33</v>
      </c>
      <c r="J82" s="100">
        <v>393600</v>
      </c>
      <c r="K82" s="211">
        <v>42000</v>
      </c>
      <c r="L82" s="77">
        <v>0</v>
      </c>
      <c r="M82" s="219" t="s">
        <v>118</v>
      </c>
    </row>
    <row r="83" spans="1:13" s="68" customFormat="1" ht="21.75" customHeight="1" x14ac:dyDescent="0.2">
      <c r="A83" s="143"/>
      <c r="B83" s="223"/>
      <c r="C83" s="188"/>
      <c r="D83" s="88"/>
      <c r="E83" s="297" t="s">
        <v>133</v>
      </c>
      <c r="F83" s="88"/>
      <c r="G83" s="188"/>
      <c r="H83" s="293" t="s">
        <v>133</v>
      </c>
      <c r="I83" s="188"/>
      <c r="J83" s="236" t="s">
        <v>218</v>
      </c>
      <c r="K83" s="401" t="s">
        <v>126</v>
      </c>
      <c r="L83" s="88"/>
      <c r="M83" s="234"/>
    </row>
    <row r="84" spans="1:13" s="68" customFormat="1" ht="21.75" customHeight="1" x14ac:dyDescent="0.3">
      <c r="A84" s="141">
        <v>29</v>
      </c>
      <c r="B84" s="80" t="s">
        <v>214</v>
      </c>
      <c r="C84" s="181" t="s">
        <v>78</v>
      </c>
      <c r="D84" s="245" t="s">
        <v>215</v>
      </c>
      <c r="E84" s="274" t="s">
        <v>212</v>
      </c>
      <c r="F84" s="77" t="s">
        <v>80</v>
      </c>
      <c r="G84" s="246" t="s">
        <v>215</v>
      </c>
      <c r="H84" s="273" t="s">
        <v>212</v>
      </c>
      <c r="I84" s="181" t="s">
        <v>80</v>
      </c>
      <c r="J84" s="247">
        <v>253680</v>
      </c>
      <c r="K84" s="181">
        <v>0</v>
      </c>
      <c r="L84" s="77">
        <v>0</v>
      </c>
      <c r="M84" s="208">
        <v>210840</v>
      </c>
    </row>
    <row r="85" spans="1:13" s="68" customFormat="1" ht="22.5" customHeight="1" x14ac:dyDescent="0.3">
      <c r="A85" s="143"/>
      <c r="B85" s="223"/>
      <c r="C85" s="415" t="s">
        <v>352</v>
      </c>
      <c r="D85" s="248"/>
      <c r="E85" s="297"/>
      <c r="F85" s="88"/>
      <c r="G85" s="249"/>
      <c r="H85" s="293"/>
      <c r="I85" s="188"/>
      <c r="J85" s="275" t="s">
        <v>293</v>
      </c>
      <c r="K85" s="188"/>
      <c r="L85" s="88"/>
      <c r="M85" s="234"/>
    </row>
    <row r="86" spans="1:13" s="68" customFormat="1" ht="21.75" customHeight="1" x14ac:dyDescent="0.3">
      <c r="A86" s="250" t="s">
        <v>3</v>
      </c>
      <c r="B86" s="251"/>
      <c r="C86" s="73"/>
      <c r="D86" s="218"/>
      <c r="E86" s="296"/>
      <c r="F86" s="73"/>
      <c r="G86" s="218"/>
      <c r="H86" s="296"/>
      <c r="I86" s="73"/>
      <c r="J86" s="252"/>
      <c r="K86" s="73"/>
      <c r="L86" s="73"/>
      <c r="M86" s="253"/>
    </row>
    <row r="87" spans="1:13" s="68" customFormat="1" ht="21.75" customHeight="1" x14ac:dyDescent="0.3">
      <c r="A87" s="203">
        <v>30</v>
      </c>
      <c r="B87" s="8" t="s">
        <v>211</v>
      </c>
      <c r="C87" s="134" t="s">
        <v>59</v>
      </c>
      <c r="D87" s="95" t="s">
        <v>2</v>
      </c>
      <c r="E87" s="209" t="s">
        <v>4</v>
      </c>
      <c r="F87" s="95" t="s">
        <v>2</v>
      </c>
      <c r="G87" s="182" t="s">
        <v>2</v>
      </c>
      <c r="H87" s="102" t="s">
        <v>4</v>
      </c>
      <c r="I87" s="182" t="s">
        <v>2</v>
      </c>
      <c r="J87" s="254">
        <v>147240</v>
      </c>
      <c r="K87" s="209">
        <v>0</v>
      </c>
      <c r="L87" s="102">
        <v>0</v>
      </c>
      <c r="M87" s="183">
        <f>J87+K87+L87</f>
        <v>147240</v>
      </c>
    </row>
    <row r="88" spans="1:13" s="68" customFormat="1" ht="21.75" customHeight="1" x14ac:dyDescent="0.3">
      <c r="A88" s="200"/>
      <c r="B88" s="12"/>
      <c r="C88" s="416" t="s">
        <v>350</v>
      </c>
      <c r="D88" s="97"/>
      <c r="E88" s="186"/>
      <c r="F88" s="97"/>
      <c r="G88" s="187"/>
      <c r="H88" s="79"/>
      <c r="I88" s="187"/>
      <c r="J88" s="220" t="s">
        <v>287</v>
      </c>
      <c r="K88" s="186"/>
      <c r="L88" s="79"/>
      <c r="M88" s="189"/>
    </row>
    <row r="89" spans="1:13" s="68" customFormat="1" ht="21.75" customHeight="1" x14ac:dyDescent="0.35">
      <c r="A89" s="255" t="s">
        <v>9</v>
      </c>
      <c r="B89" s="251"/>
      <c r="C89" s="73"/>
      <c r="D89" s="218"/>
      <c r="E89" s="296"/>
      <c r="F89" s="73"/>
      <c r="G89" s="218"/>
      <c r="H89" s="296"/>
      <c r="I89" s="73"/>
      <c r="J89" s="252"/>
      <c r="K89" s="73"/>
      <c r="L89" s="73"/>
      <c r="M89" s="253"/>
    </row>
    <row r="90" spans="1:13" s="68" customFormat="1" ht="21.75" customHeight="1" x14ac:dyDescent="0.3">
      <c r="A90" s="346">
        <v>31</v>
      </c>
      <c r="B90" s="77" t="s">
        <v>290</v>
      </c>
      <c r="C90" s="77"/>
      <c r="D90" s="245" t="s">
        <v>290</v>
      </c>
      <c r="E90" s="273" t="s">
        <v>2</v>
      </c>
      <c r="F90" s="77"/>
      <c r="G90" s="245" t="s">
        <v>290</v>
      </c>
      <c r="H90" s="273" t="s">
        <v>301</v>
      </c>
      <c r="I90" s="77"/>
      <c r="J90" s="100">
        <v>238800</v>
      </c>
      <c r="K90" s="77">
        <v>0</v>
      </c>
      <c r="L90" s="77">
        <v>0</v>
      </c>
      <c r="M90" s="403" t="s">
        <v>229</v>
      </c>
    </row>
    <row r="91" spans="1:13" s="68" customFormat="1" ht="21.75" customHeight="1" x14ac:dyDescent="0.35">
      <c r="A91" s="344"/>
      <c r="B91" s="223"/>
      <c r="C91" s="88"/>
      <c r="D91" s="248"/>
      <c r="E91" s="293"/>
      <c r="F91" s="88"/>
      <c r="G91" s="248"/>
      <c r="H91" s="293"/>
      <c r="I91" s="88"/>
      <c r="J91" s="345" t="s">
        <v>271</v>
      </c>
      <c r="K91" s="88"/>
      <c r="L91" s="88"/>
      <c r="M91" s="226"/>
    </row>
    <row r="92" spans="1:13" s="69" customFormat="1" ht="21" customHeight="1" x14ac:dyDescent="0.3">
      <c r="A92" s="141">
        <v>32</v>
      </c>
      <c r="B92" s="93" t="s">
        <v>106</v>
      </c>
      <c r="C92" s="209" t="s">
        <v>75</v>
      </c>
      <c r="D92" s="77" t="s">
        <v>2</v>
      </c>
      <c r="E92" s="181" t="s">
        <v>10</v>
      </c>
      <c r="F92" s="77" t="s">
        <v>2</v>
      </c>
      <c r="G92" s="181" t="s">
        <v>2</v>
      </c>
      <c r="H92" s="77" t="s">
        <v>10</v>
      </c>
      <c r="I92" s="181" t="s">
        <v>2</v>
      </c>
      <c r="J92" s="231">
        <v>339480</v>
      </c>
      <c r="K92" s="211">
        <v>42000</v>
      </c>
      <c r="L92" s="77">
        <v>0</v>
      </c>
      <c r="M92" s="183">
        <f>+J92</f>
        <v>339480</v>
      </c>
    </row>
    <row r="93" spans="1:13" s="69" customFormat="1" ht="21" customHeight="1" x14ac:dyDescent="0.3">
      <c r="A93" s="143"/>
      <c r="B93" s="94"/>
      <c r="C93" s="412" t="s">
        <v>360</v>
      </c>
      <c r="D93" s="88"/>
      <c r="E93" s="188" t="s">
        <v>340</v>
      </c>
      <c r="F93" s="88"/>
      <c r="G93" s="188"/>
      <c r="H93" s="88" t="str">
        <f>+E93</f>
        <v>วิทยะฐานะครูชำนาญการ</v>
      </c>
      <c r="I93" s="188"/>
      <c r="J93" s="86" t="s">
        <v>294</v>
      </c>
      <c r="K93" s="188" t="s">
        <v>126</v>
      </c>
      <c r="L93" s="88"/>
      <c r="M93" s="189"/>
    </row>
    <row r="94" spans="1:13" s="69" customFormat="1" ht="21" customHeight="1" x14ac:dyDescent="0.3">
      <c r="A94" s="142">
        <v>33</v>
      </c>
      <c r="B94" s="82" t="s">
        <v>107</v>
      </c>
      <c r="C94" s="71" t="s">
        <v>78</v>
      </c>
      <c r="D94" s="78" t="s">
        <v>2</v>
      </c>
      <c r="E94" s="73" t="s">
        <v>10</v>
      </c>
      <c r="F94" s="78" t="s">
        <v>2</v>
      </c>
      <c r="G94" s="73" t="s">
        <v>2</v>
      </c>
      <c r="H94" s="78" t="s">
        <v>10</v>
      </c>
      <c r="I94" s="73" t="s">
        <v>2</v>
      </c>
      <c r="J94" s="85">
        <v>311640</v>
      </c>
      <c r="K94" s="73">
        <v>0</v>
      </c>
      <c r="L94" s="78">
        <v>0</v>
      </c>
      <c r="M94" s="185">
        <f t="shared" ref="M94:M96" si="4">+J94</f>
        <v>311640</v>
      </c>
    </row>
    <row r="95" spans="1:13" s="69" customFormat="1" ht="21" customHeight="1" x14ac:dyDescent="0.3">
      <c r="A95" s="142"/>
      <c r="B95" s="82"/>
      <c r="C95" s="71" t="s">
        <v>361</v>
      </c>
      <c r="D95" s="78"/>
      <c r="E95" s="73"/>
      <c r="F95" s="78"/>
      <c r="G95" s="73"/>
      <c r="H95" s="78"/>
      <c r="I95" s="73"/>
      <c r="J95" s="85" t="s">
        <v>295</v>
      </c>
      <c r="K95" s="73"/>
      <c r="L95" s="78"/>
      <c r="M95" s="185"/>
    </row>
    <row r="96" spans="1:13" s="69" customFormat="1" ht="21" customHeight="1" x14ac:dyDescent="0.3">
      <c r="A96" s="141">
        <v>34</v>
      </c>
      <c r="B96" s="93" t="s">
        <v>108</v>
      </c>
      <c r="C96" s="102" t="s">
        <v>78</v>
      </c>
      <c r="D96" s="77" t="s">
        <v>2</v>
      </c>
      <c r="E96" s="181" t="s">
        <v>10</v>
      </c>
      <c r="F96" s="77" t="s">
        <v>2</v>
      </c>
      <c r="G96" s="181" t="s">
        <v>2</v>
      </c>
      <c r="H96" s="77" t="s">
        <v>10</v>
      </c>
      <c r="I96" s="181" t="s">
        <v>2</v>
      </c>
      <c r="J96" s="231">
        <v>296160</v>
      </c>
      <c r="K96" s="181">
        <v>0</v>
      </c>
      <c r="L96" s="77">
        <v>0</v>
      </c>
      <c r="M96" s="183">
        <f t="shared" si="4"/>
        <v>296160</v>
      </c>
    </row>
    <row r="97" spans="1:13" s="69" customFormat="1" ht="21" customHeight="1" x14ac:dyDescent="0.3">
      <c r="A97" s="143"/>
      <c r="B97" s="94"/>
      <c r="C97" s="79" t="s">
        <v>361</v>
      </c>
      <c r="D97" s="88"/>
      <c r="E97" s="188"/>
      <c r="F97" s="88"/>
      <c r="G97" s="188"/>
      <c r="H97" s="88"/>
      <c r="I97" s="188"/>
      <c r="J97" s="290" t="s">
        <v>296</v>
      </c>
      <c r="K97" s="188"/>
      <c r="L97" s="88"/>
      <c r="M97" s="189"/>
    </row>
    <row r="98" spans="1:13" s="2" customFormat="1" ht="18.75" x14ac:dyDescent="0.3">
      <c r="A98" s="70" t="s">
        <v>308</v>
      </c>
      <c r="E98" s="295"/>
      <c r="H98" s="295"/>
    </row>
    <row r="99" spans="1:13" s="69" customFormat="1" ht="21" customHeight="1" x14ac:dyDescent="0.3">
      <c r="A99" s="141">
        <v>35</v>
      </c>
      <c r="B99" s="93" t="s">
        <v>109</v>
      </c>
      <c r="C99" s="209" t="s">
        <v>78</v>
      </c>
      <c r="D99" s="95" t="s">
        <v>2</v>
      </c>
      <c r="E99" s="181" t="s">
        <v>225</v>
      </c>
      <c r="F99" s="95" t="s">
        <v>2</v>
      </c>
      <c r="G99" s="182" t="s">
        <v>2</v>
      </c>
      <c r="H99" s="77" t="s">
        <v>225</v>
      </c>
      <c r="I99" s="182" t="s">
        <v>2</v>
      </c>
      <c r="J99" s="98">
        <v>166200</v>
      </c>
      <c r="K99" s="181">
        <v>0</v>
      </c>
      <c r="L99" s="77">
        <v>0</v>
      </c>
      <c r="M99" s="183">
        <f>J99+K99+L99</f>
        <v>166200</v>
      </c>
    </row>
    <row r="100" spans="1:13" s="69" customFormat="1" ht="21" customHeight="1" x14ac:dyDescent="0.3">
      <c r="A100" s="143"/>
      <c r="B100" s="94"/>
      <c r="C100" s="186" t="s">
        <v>349</v>
      </c>
      <c r="D100" s="97"/>
      <c r="E100" s="188"/>
      <c r="F100" s="97"/>
      <c r="G100" s="187"/>
      <c r="H100" s="88"/>
      <c r="I100" s="187"/>
      <c r="J100" s="278" t="s">
        <v>297</v>
      </c>
      <c r="K100" s="188"/>
      <c r="L100" s="88"/>
      <c r="M100" s="189"/>
    </row>
    <row r="101" spans="1:13" x14ac:dyDescent="0.35">
      <c r="A101" s="66" t="s">
        <v>110</v>
      </c>
      <c r="J101" s="2"/>
      <c r="K101" s="2"/>
      <c r="L101" s="2"/>
    </row>
    <row r="102" spans="1:13" s="68" customFormat="1" ht="21.75" customHeight="1" x14ac:dyDescent="0.2">
      <c r="A102" s="141">
        <v>36</v>
      </c>
      <c r="B102" s="80" t="s">
        <v>269</v>
      </c>
      <c r="C102" s="181" t="s">
        <v>75</v>
      </c>
      <c r="D102" s="77" t="s">
        <v>111</v>
      </c>
      <c r="E102" s="292" t="s">
        <v>134</v>
      </c>
      <c r="F102" s="181" t="s">
        <v>33</v>
      </c>
      <c r="G102" s="77" t="s">
        <v>111</v>
      </c>
      <c r="H102" s="301" t="s">
        <v>134</v>
      </c>
      <c r="I102" s="77" t="s">
        <v>33</v>
      </c>
      <c r="J102" s="210">
        <v>422640</v>
      </c>
      <c r="K102" s="101">
        <v>42000</v>
      </c>
      <c r="L102" s="181">
        <v>0</v>
      </c>
      <c r="M102" s="105">
        <f>+K102+J102</f>
        <v>464640</v>
      </c>
    </row>
    <row r="103" spans="1:13" s="68" customFormat="1" ht="21.75" customHeight="1" x14ac:dyDescent="0.3">
      <c r="A103" s="143"/>
      <c r="B103" s="223"/>
      <c r="C103" s="413" t="s">
        <v>348</v>
      </c>
      <c r="D103" s="88"/>
      <c r="E103" s="293" t="s">
        <v>135</v>
      </c>
      <c r="F103" s="188"/>
      <c r="G103" s="88"/>
      <c r="H103" s="297" t="s">
        <v>135</v>
      </c>
      <c r="I103" s="88"/>
      <c r="J103" s="289" t="s">
        <v>298</v>
      </c>
      <c r="K103" s="224" t="s">
        <v>126</v>
      </c>
      <c r="L103" s="188"/>
      <c r="M103" s="235"/>
    </row>
    <row r="104" spans="1:13" s="69" customFormat="1" ht="21.75" customHeight="1" x14ac:dyDescent="0.3">
      <c r="A104" s="142">
        <v>37</v>
      </c>
      <c r="B104" s="82" t="s">
        <v>112</v>
      </c>
      <c r="C104" s="71" t="s">
        <v>78</v>
      </c>
      <c r="D104" s="78" t="s">
        <v>113</v>
      </c>
      <c r="E104" s="78" t="s">
        <v>49</v>
      </c>
      <c r="F104" s="73" t="s">
        <v>82</v>
      </c>
      <c r="G104" s="78" t="s">
        <v>113</v>
      </c>
      <c r="H104" s="73" t="s">
        <v>49</v>
      </c>
      <c r="I104" s="78" t="s">
        <v>82</v>
      </c>
      <c r="J104" s="167">
        <v>396000</v>
      </c>
      <c r="K104" s="78">
        <v>0</v>
      </c>
      <c r="L104" s="73">
        <v>0</v>
      </c>
      <c r="M104" s="90">
        <f>+J104</f>
        <v>396000</v>
      </c>
    </row>
    <row r="105" spans="1:13" s="69" customFormat="1" ht="21.75" customHeight="1" x14ac:dyDescent="0.3">
      <c r="A105" s="143"/>
      <c r="B105" s="94"/>
      <c r="C105" s="407" t="s">
        <v>352</v>
      </c>
      <c r="D105" s="88"/>
      <c r="E105" s="88"/>
      <c r="F105" s="188"/>
      <c r="G105" s="88"/>
      <c r="H105" s="188"/>
      <c r="I105" s="88"/>
      <c r="J105" s="288" t="s">
        <v>299</v>
      </c>
      <c r="K105" s="88"/>
      <c r="L105" s="188"/>
      <c r="M105" s="103"/>
    </row>
    <row r="106" spans="1:13" s="69" customFormat="1" ht="21.75" customHeight="1" x14ac:dyDescent="0.3">
      <c r="A106" s="73"/>
      <c r="B106" s="74"/>
      <c r="C106" s="71"/>
      <c r="D106" s="73"/>
      <c r="E106" s="73"/>
      <c r="F106" s="73"/>
      <c r="G106" s="73"/>
      <c r="H106" s="73"/>
      <c r="I106" s="73"/>
      <c r="J106" s="340"/>
      <c r="K106" s="73"/>
      <c r="L106" s="73"/>
      <c r="M106" s="144"/>
    </row>
    <row r="107" spans="1:13" s="69" customFormat="1" ht="21.75" customHeight="1" x14ac:dyDescent="0.3">
      <c r="A107" s="73"/>
      <c r="B107" s="74"/>
      <c r="C107" s="71"/>
      <c r="D107" s="73"/>
      <c r="E107" s="73"/>
      <c r="F107" s="73"/>
      <c r="G107" s="73"/>
      <c r="H107" s="73"/>
      <c r="I107" s="73"/>
      <c r="J107" s="340"/>
      <c r="K107" s="73"/>
      <c r="L107" s="73"/>
      <c r="M107" s="144"/>
    </row>
    <row r="108" spans="1:13" s="69" customFormat="1" ht="21.75" customHeight="1" x14ac:dyDescent="0.3">
      <c r="A108" s="73"/>
      <c r="B108" s="74"/>
      <c r="C108" s="71"/>
      <c r="D108" s="73"/>
      <c r="E108" s="73"/>
      <c r="F108" s="73"/>
      <c r="G108" s="73"/>
      <c r="H108" s="73"/>
      <c r="I108" s="73"/>
      <c r="J108" s="340"/>
      <c r="K108" s="73"/>
      <c r="L108" s="73"/>
      <c r="M108" s="144"/>
    </row>
    <row r="109" spans="1:13" s="69" customFormat="1" ht="21.75" customHeight="1" x14ac:dyDescent="0.3">
      <c r="A109" s="73"/>
      <c r="B109" s="74"/>
      <c r="C109" s="71"/>
      <c r="D109" s="73"/>
      <c r="E109" s="73"/>
      <c r="F109" s="73"/>
      <c r="G109" s="73"/>
      <c r="H109" s="73"/>
      <c r="I109" s="73"/>
      <c r="J109" s="340"/>
      <c r="K109" s="73"/>
      <c r="L109" s="73"/>
      <c r="M109" s="144"/>
    </row>
    <row r="110" spans="1:13" s="2" customFormat="1" ht="35.1" customHeight="1" x14ac:dyDescent="0.3">
      <c r="A110" s="451" t="s">
        <v>24</v>
      </c>
      <c r="B110" s="451" t="s">
        <v>67</v>
      </c>
      <c r="C110" s="449" t="s">
        <v>68</v>
      </c>
      <c r="D110" s="494" t="s">
        <v>69</v>
      </c>
      <c r="E110" s="495"/>
      <c r="F110" s="496"/>
      <c r="G110" s="494" t="s">
        <v>114</v>
      </c>
      <c r="H110" s="495"/>
      <c r="I110" s="496"/>
      <c r="J110" s="494" t="s">
        <v>73</v>
      </c>
      <c r="K110" s="495"/>
      <c r="L110" s="496"/>
      <c r="M110" s="358" t="s">
        <v>1</v>
      </c>
    </row>
    <row r="111" spans="1:13" s="2" customFormat="1" ht="35.1" customHeight="1" x14ac:dyDescent="0.3">
      <c r="A111" s="452"/>
      <c r="B111" s="452"/>
      <c r="C111" s="450"/>
      <c r="D111" s="358" t="s">
        <v>70</v>
      </c>
      <c r="E111" s="358" t="s">
        <v>71</v>
      </c>
      <c r="F111" s="358" t="s">
        <v>72</v>
      </c>
      <c r="G111" s="358" t="s">
        <v>70</v>
      </c>
      <c r="H111" s="358" t="s">
        <v>71</v>
      </c>
      <c r="I111" s="358" t="s">
        <v>72</v>
      </c>
      <c r="J111" s="358" t="s">
        <v>73</v>
      </c>
      <c r="K111" s="358" t="s">
        <v>74</v>
      </c>
      <c r="L111" s="359" t="s">
        <v>115</v>
      </c>
      <c r="M111" s="358"/>
    </row>
    <row r="112" spans="1:13" s="69" customFormat="1" ht="21" customHeight="1" x14ac:dyDescent="0.3">
      <c r="A112" s="142">
        <v>38</v>
      </c>
      <c r="B112" s="78" t="s">
        <v>2</v>
      </c>
      <c r="C112" s="71" t="s">
        <v>2</v>
      </c>
      <c r="D112" s="78"/>
      <c r="E112" s="73" t="s">
        <v>2</v>
      </c>
      <c r="F112" s="14" t="s">
        <v>2</v>
      </c>
      <c r="G112" s="78" t="s">
        <v>289</v>
      </c>
      <c r="H112" s="78" t="s">
        <v>247</v>
      </c>
      <c r="I112" s="71" t="s">
        <v>290</v>
      </c>
      <c r="J112" s="84">
        <v>298440</v>
      </c>
      <c r="K112" s="73">
        <v>0</v>
      </c>
      <c r="L112" s="78">
        <v>0</v>
      </c>
      <c r="M112" s="492" t="s">
        <v>229</v>
      </c>
    </row>
    <row r="113" spans="1:13" s="69" customFormat="1" ht="21" customHeight="1" x14ac:dyDescent="0.3">
      <c r="A113" s="143"/>
      <c r="B113" s="94"/>
      <c r="C113" s="186"/>
      <c r="D113" s="88"/>
      <c r="E113" s="188"/>
      <c r="F113" s="79"/>
      <c r="G113" s="188"/>
      <c r="H113" s="88"/>
      <c r="I113" s="186"/>
      <c r="J113" s="285" t="s">
        <v>271</v>
      </c>
      <c r="K113" s="188"/>
      <c r="L113" s="88"/>
      <c r="M113" s="493"/>
    </row>
    <row r="114" spans="1:13" s="2" customFormat="1" ht="18.75" x14ac:dyDescent="0.3">
      <c r="A114" s="497" t="s">
        <v>3</v>
      </c>
      <c r="B114" s="497"/>
      <c r="C114" s="497"/>
      <c r="D114" s="497"/>
      <c r="E114" s="497"/>
      <c r="F114" s="497"/>
      <c r="G114" s="497"/>
      <c r="H114" s="497"/>
      <c r="I114" s="497"/>
      <c r="J114" s="497"/>
      <c r="K114" s="497"/>
      <c r="L114" s="497"/>
      <c r="M114" s="498"/>
    </row>
    <row r="115" spans="1:13" s="69" customFormat="1" ht="21" customHeight="1" x14ac:dyDescent="0.3">
      <c r="A115" s="141">
        <v>39</v>
      </c>
      <c r="B115" s="93" t="s">
        <v>210</v>
      </c>
      <c r="C115" s="209" t="s">
        <v>78</v>
      </c>
      <c r="D115" s="95" t="s">
        <v>2</v>
      </c>
      <c r="E115" s="181" t="s">
        <v>193</v>
      </c>
      <c r="F115" s="95" t="s">
        <v>2</v>
      </c>
      <c r="G115" s="182" t="s">
        <v>2</v>
      </c>
      <c r="H115" s="77" t="s">
        <v>193</v>
      </c>
      <c r="I115" s="182" t="s">
        <v>2</v>
      </c>
      <c r="J115" s="98">
        <v>191880</v>
      </c>
      <c r="K115" s="181">
        <v>0</v>
      </c>
      <c r="L115" s="77">
        <v>0</v>
      </c>
      <c r="M115" s="183">
        <f>J115</f>
        <v>191880</v>
      </c>
    </row>
    <row r="116" spans="1:13" x14ac:dyDescent="0.35">
      <c r="A116" s="214"/>
      <c r="B116" s="217"/>
      <c r="C116" s="413" t="s">
        <v>348</v>
      </c>
      <c r="D116" s="217"/>
      <c r="E116" s="298"/>
      <c r="F116" s="217"/>
      <c r="G116" s="215"/>
      <c r="H116" s="303"/>
      <c r="I116" s="215"/>
      <c r="J116" s="287" t="s">
        <v>300</v>
      </c>
      <c r="K116" s="215"/>
      <c r="L116" s="217"/>
      <c r="M116" s="216"/>
    </row>
    <row r="117" spans="1:13" x14ac:dyDescent="0.35">
      <c r="A117" s="66" t="s">
        <v>232</v>
      </c>
      <c r="J117" s="2"/>
      <c r="K117" s="2"/>
      <c r="L117" s="2"/>
    </row>
    <row r="118" spans="1:13" s="68" customFormat="1" ht="21.75" customHeight="1" x14ac:dyDescent="0.2">
      <c r="A118" s="141">
        <v>40</v>
      </c>
      <c r="B118" s="77" t="s">
        <v>97</v>
      </c>
      <c r="C118" s="181" t="s">
        <v>78</v>
      </c>
      <c r="D118" s="77" t="s">
        <v>228</v>
      </c>
      <c r="E118" s="273" t="s">
        <v>227</v>
      </c>
      <c r="F118" s="181" t="s">
        <v>230</v>
      </c>
      <c r="G118" s="77" t="s">
        <v>233</v>
      </c>
      <c r="H118" s="274" t="str">
        <f>+E118</f>
        <v>นักวิชาการตรวจสอบภายใน</v>
      </c>
      <c r="I118" s="77" t="s">
        <v>230</v>
      </c>
      <c r="J118" s="210">
        <v>362640</v>
      </c>
      <c r="K118" s="101">
        <v>0</v>
      </c>
      <c r="L118" s="181">
        <v>0</v>
      </c>
      <c r="M118" s="105">
        <f>+K118+J118</f>
        <v>362640</v>
      </c>
    </row>
    <row r="119" spans="1:13" s="68" customFormat="1" ht="21.75" customHeight="1" x14ac:dyDescent="0.3">
      <c r="A119" s="143"/>
      <c r="B119" s="223"/>
      <c r="C119" s="188" t="s">
        <v>349</v>
      </c>
      <c r="D119" s="88"/>
      <c r="E119" s="293"/>
      <c r="F119" s="188"/>
      <c r="G119" s="88"/>
      <c r="H119" s="297"/>
      <c r="I119" s="88"/>
      <c r="J119" s="279" t="s">
        <v>268</v>
      </c>
      <c r="K119" s="224">
        <v>0</v>
      </c>
      <c r="L119" s="188"/>
      <c r="M119" s="235"/>
    </row>
  </sheetData>
  <mergeCells count="30">
    <mergeCell ref="A2:M2"/>
    <mergeCell ref="A3:M3"/>
    <mergeCell ref="A5:A6"/>
    <mergeCell ref="B5:B6"/>
    <mergeCell ref="C5:C6"/>
    <mergeCell ref="A114:M114"/>
    <mergeCell ref="D5:F5"/>
    <mergeCell ref="G5:I5"/>
    <mergeCell ref="J5:L5"/>
    <mergeCell ref="A28:M28"/>
    <mergeCell ref="A43:M43"/>
    <mergeCell ref="A39:A40"/>
    <mergeCell ref="B39:B40"/>
    <mergeCell ref="C39:C40"/>
    <mergeCell ref="D39:F39"/>
    <mergeCell ref="G39:I39"/>
    <mergeCell ref="J39:L39"/>
    <mergeCell ref="A74:A75"/>
    <mergeCell ref="B74:B75"/>
    <mergeCell ref="C74:C75"/>
    <mergeCell ref="D74:F74"/>
    <mergeCell ref="M112:M113"/>
    <mergeCell ref="G74:I74"/>
    <mergeCell ref="J74:L74"/>
    <mergeCell ref="A110:A111"/>
    <mergeCell ref="B110:B111"/>
    <mergeCell ref="C110:C111"/>
    <mergeCell ref="D110:F110"/>
    <mergeCell ref="G110:I110"/>
    <mergeCell ref="J110:L110"/>
  </mergeCells>
  <pageMargins left="0.51181102362204722" right="0.19685039370078741" top="0.26" bottom="0.25" header="0.26" footer="0.25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90" zoomScaleNormal="90" workbookViewId="0">
      <selection activeCell="M32" sqref="M32"/>
    </sheetView>
  </sheetViews>
  <sheetFormatPr defaultRowHeight="21" x14ac:dyDescent="0.35"/>
  <cols>
    <col min="1" max="1" width="4.75" style="67" customWidth="1"/>
    <col min="2" max="2" width="19.875" style="67" customWidth="1"/>
    <col min="3" max="3" width="22.125" style="291" customWidth="1"/>
    <col min="4" max="4" width="9.375" style="67" customWidth="1"/>
    <col min="5" max="5" width="22.875" style="295" customWidth="1"/>
    <col min="6" max="6" width="10.125" style="67" customWidth="1"/>
    <col min="7" max="7" width="17.875" style="67" customWidth="1"/>
    <col min="8" max="8" width="7" style="67" customWidth="1"/>
    <col min="9" max="9" width="7.375" style="291" customWidth="1"/>
    <col min="10" max="10" width="7.375" style="67" customWidth="1"/>
    <col min="11" max="11" width="7.75" style="67" customWidth="1"/>
    <col min="12" max="229" width="9" style="67"/>
    <col min="230" max="230" width="4.75" style="67" customWidth="1"/>
    <col min="231" max="231" width="18.375" style="67" customWidth="1"/>
    <col min="232" max="232" width="7.625" style="67" customWidth="1"/>
    <col min="233" max="233" width="10.125" style="67" customWidth="1"/>
    <col min="234" max="234" width="27.125" style="67" customWidth="1"/>
    <col min="235" max="235" width="6" style="67" customWidth="1"/>
    <col min="236" max="236" width="4.375" style="67" customWidth="1"/>
    <col min="237" max="237" width="14.75" style="67" customWidth="1"/>
    <col min="238" max="238" width="27.125" style="67" customWidth="1"/>
    <col min="239" max="239" width="7.125" style="67" customWidth="1"/>
    <col min="240" max="240" width="8.125" style="67" customWidth="1"/>
    <col min="241" max="243" width="14.125" style="67" customWidth="1"/>
    <col min="244" max="244" width="9.125" style="67" customWidth="1"/>
    <col min="245" max="485" width="9" style="67"/>
    <col min="486" max="486" width="4.75" style="67" customWidth="1"/>
    <col min="487" max="487" width="18.375" style="67" customWidth="1"/>
    <col min="488" max="488" width="7.625" style="67" customWidth="1"/>
    <col min="489" max="489" width="10.125" style="67" customWidth="1"/>
    <col min="490" max="490" width="27.125" style="67" customWidth="1"/>
    <col min="491" max="491" width="6" style="67" customWidth="1"/>
    <col min="492" max="492" width="4.375" style="67" customWidth="1"/>
    <col min="493" max="493" width="14.75" style="67" customWidth="1"/>
    <col min="494" max="494" width="27.125" style="67" customWidth="1"/>
    <col min="495" max="495" width="7.125" style="67" customWidth="1"/>
    <col min="496" max="496" width="8.125" style="67" customWidth="1"/>
    <col min="497" max="499" width="14.125" style="67" customWidth="1"/>
    <col min="500" max="500" width="9.125" style="67" customWidth="1"/>
    <col min="501" max="741" width="9" style="67"/>
    <col min="742" max="742" width="4.75" style="67" customWidth="1"/>
    <col min="743" max="743" width="18.375" style="67" customWidth="1"/>
    <col min="744" max="744" width="7.625" style="67" customWidth="1"/>
    <col min="745" max="745" width="10.125" style="67" customWidth="1"/>
    <col min="746" max="746" width="27.125" style="67" customWidth="1"/>
    <col min="747" max="747" width="6" style="67" customWidth="1"/>
    <col min="748" max="748" width="4.375" style="67" customWidth="1"/>
    <col min="749" max="749" width="14.75" style="67" customWidth="1"/>
    <col min="750" max="750" width="27.125" style="67" customWidth="1"/>
    <col min="751" max="751" width="7.125" style="67" customWidth="1"/>
    <col min="752" max="752" width="8.125" style="67" customWidth="1"/>
    <col min="753" max="755" width="14.125" style="67" customWidth="1"/>
    <col min="756" max="756" width="9.125" style="67" customWidth="1"/>
    <col min="757" max="997" width="9" style="67"/>
    <col min="998" max="998" width="4.75" style="67" customWidth="1"/>
    <col min="999" max="999" width="18.375" style="67" customWidth="1"/>
    <col min="1000" max="1000" width="7.625" style="67" customWidth="1"/>
    <col min="1001" max="1001" width="10.125" style="67" customWidth="1"/>
    <col min="1002" max="1002" width="27.125" style="67" customWidth="1"/>
    <col min="1003" max="1003" width="6" style="67" customWidth="1"/>
    <col min="1004" max="1004" width="4.375" style="67" customWidth="1"/>
    <col min="1005" max="1005" width="14.75" style="67" customWidth="1"/>
    <col min="1006" max="1006" width="27.125" style="67" customWidth="1"/>
    <col min="1007" max="1007" width="7.125" style="67" customWidth="1"/>
    <col min="1008" max="1008" width="8.125" style="67" customWidth="1"/>
    <col min="1009" max="1011" width="14.125" style="67" customWidth="1"/>
    <col min="1012" max="1012" width="9.125" style="67" customWidth="1"/>
    <col min="1013" max="1253" width="9" style="67"/>
    <col min="1254" max="1254" width="4.75" style="67" customWidth="1"/>
    <col min="1255" max="1255" width="18.375" style="67" customWidth="1"/>
    <col min="1256" max="1256" width="7.625" style="67" customWidth="1"/>
    <col min="1257" max="1257" width="10.125" style="67" customWidth="1"/>
    <col min="1258" max="1258" width="27.125" style="67" customWidth="1"/>
    <col min="1259" max="1259" width="6" style="67" customWidth="1"/>
    <col min="1260" max="1260" width="4.375" style="67" customWidth="1"/>
    <col min="1261" max="1261" width="14.75" style="67" customWidth="1"/>
    <col min="1262" max="1262" width="27.125" style="67" customWidth="1"/>
    <col min="1263" max="1263" width="7.125" style="67" customWidth="1"/>
    <col min="1264" max="1264" width="8.125" style="67" customWidth="1"/>
    <col min="1265" max="1267" width="14.125" style="67" customWidth="1"/>
    <col min="1268" max="1268" width="9.125" style="67" customWidth="1"/>
    <col min="1269" max="1509" width="9" style="67"/>
    <col min="1510" max="1510" width="4.75" style="67" customWidth="1"/>
    <col min="1511" max="1511" width="18.375" style="67" customWidth="1"/>
    <col min="1512" max="1512" width="7.625" style="67" customWidth="1"/>
    <col min="1513" max="1513" width="10.125" style="67" customWidth="1"/>
    <col min="1514" max="1514" width="27.125" style="67" customWidth="1"/>
    <col min="1515" max="1515" width="6" style="67" customWidth="1"/>
    <col min="1516" max="1516" width="4.375" style="67" customWidth="1"/>
    <col min="1517" max="1517" width="14.75" style="67" customWidth="1"/>
    <col min="1518" max="1518" width="27.125" style="67" customWidth="1"/>
    <col min="1519" max="1519" width="7.125" style="67" customWidth="1"/>
    <col min="1520" max="1520" width="8.125" style="67" customWidth="1"/>
    <col min="1521" max="1523" width="14.125" style="67" customWidth="1"/>
    <col min="1524" max="1524" width="9.125" style="67" customWidth="1"/>
    <col min="1525" max="1765" width="9" style="67"/>
    <col min="1766" max="1766" width="4.75" style="67" customWidth="1"/>
    <col min="1767" max="1767" width="18.375" style="67" customWidth="1"/>
    <col min="1768" max="1768" width="7.625" style="67" customWidth="1"/>
    <col min="1769" max="1769" width="10.125" style="67" customWidth="1"/>
    <col min="1770" max="1770" width="27.125" style="67" customWidth="1"/>
    <col min="1771" max="1771" width="6" style="67" customWidth="1"/>
    <col min="1772" max="1772" width="4.375" style="67" customWidth="1"/>
    <col min="1773" max="1773" width="14.75" style="67" customWidth="1"/>
    <col min="1774" max="1774" width="27.125" style="67" customWidth="1"/>
    <col min="1775" max="1775" width="7.125" style="67" customWidth="1"/>
    <col min="1776" max="1776" width="8.125" style="67" customWidth="1"/>
    <col min="1777" max="1779" width="14.125" style="67" customWidth="1"/>
    <col min="1780" max="1780" width="9.125" style="67" customWidth="1"/>
    <col min="1781" max="2021" width="9" style="67"/>
    <col min="2022" max="2022" width="4.75" style="67" customWidth="1"/>
    <col min="2023" max="2023" width="18.375" style="67" customWidth="1"/>
    <col min="2024" max="2024" width="7.625" style="67" customWidth="1"/>
    <col min="2025" max="2025" width="10.125" style="67" customWidth="1"/>
    <col min="2026" max="2026" width="27.125" style="67" customWidth="1"/>
    <col min="2027" max="2027" width="6" style="67" customWidth="1"/>
    <col min="2028" max="2028" width="4.375" style="67" customWidth="1"/>
    <col min="2029" max="2029" width="14.75" style="67" customWidth="1"/>
    <col min="2030" max="2030" width="27.125" style="67" customWidth="1"/>
    <col min="2031" max="2031" width="7.125" style="67" customWidth="1"/>
    <col min="2032" max="2032" width="8.125" style="67" customWidth="1"/>
    <col min="2033" max="2035" width="14.125" style="67" customWidth="1"/>
    <col min="2036" max="2036" width="9.125" style="67" customWidth="1"/>
    <col min="2037" max="2277" width="9" style="67"/>
    <col min="2278" max="2278" width="4.75" style="67" customWidth="1"/>
    <col min="2279" max="2279" width="18.375" style="67" customWidth="1"/>
    <col min="2280" max="2280" width="7.625" style="67" customWidth="1"/>
    <col min="2281" max="2281" width="10.125" style="67" customWidth="1"/>
    <col min="2282" max="2282" width="27.125" style="67" customWidth="1"/>
    <col min="2283" max="2283" width="6" style="67" customWidth="1"/>
    <col min="2284" max="2284" width="4.375" style="67" customWidth="1"/>
    <col min="2285" max="2285" width="14.75" style="67" customWidth="1"/>
    <col min="2286" max="2286" width="27.125" style="67" customWidth="1"/>
    <col min="2287" max="2287" width="7.125" style="67" customWidth="1"/>
    <col min="2288" max="2288" width="8.125" style="67" customWidth="1"/>
    <col min="2289" max="2291" width="14.125" style="67" customWidth="1"/>
    <col min="2292" max="2292" width="9.125" style="67" customWidth="1"/>
    <col min="2293" max="2533" width="9" style="67"/>
    <col min="2534" max="2534" width="4.75" style="67" customWidth="1"/>
    <col min="2535" max="2535" width="18.375" style="67" customWidth="1"/>
    <col min="2536" max="2536" width="7.625" style="67" customWidth="1"/>
    <col min="2537" max="2537" width="10.125" style="67" customWidth="1"/>
    <col min="2538" max="2538" width="27.125" style="67" customWidth="1"/>
    <col min="2539" max="2539" width="6" style="67" customWidth="1"/>
    <col min="2540" max="2540" width="4.375" style="67" customWidth="1"/>
    <col min="2541" max="2541" width="14.75" style="67" customWidth="1"/>
    <col min="2542" max="2542" width="27.125" style="67" customWidth="1"/>
    <col min="2543" max="2543" width="7.125" style="67" customWidth="1"/>
    <col min="2544" max="2544" width="8.125" style="67" customWidth="1"/>
    <col min="2545" max="2547" width="14.125" style="67" customWidth="1"/>
    <col min="2548" max="2548" width="9.125" style="67" customWidth="1"/>
    <col min="2549" max="2789" width="9" style="67"/>
    <col min="2790" max="2790" width="4.75" style="67" customWidth="1"/>
    <col min="2791" max="2791" width="18.375" style="67" customWidth="1"/>
    <col min="2792" max="2792" width="7.625" style="67" customWidth="1"/>
    <col min="2793" max="2793" width="10.125" style="67" customWidth="1"/>
    <col min="2794" max="2794" width="27.125" style="67" customWidth="1"/>
    <col min="2795" max="2795" width="6" style="67" customWidth="1"/>
    <col min="2796" max="2796" width="4.375" style="67" customWidth="1"/>
    <col min="2797" max="2797" width="14.75" style="67" customWidth="1"/>
    <col min="2798" max="2798" width="27.125" style="67" customWidth="1"/>
    <col min="2799" max="2799" width="7.125" style="67" customWidth="1"/>
    <col min="2800" max="2800" width="8.125" style="67" customWidth="1"/>
    <col min="2801" max="2803" width="14.125" style="67" customWidth="1"/>
    <col min="2804" max="2804" width="9.125" style="67" customWidth="1"/>
    <col min="2805" max="3045" width="9" style="67"/>
    <col min="3046" max="3046" width="4.75" style="67" customWidth="1"/>
    <col min="3047" max="3047" width="18.375" style="67" customWidth="1"/>
    <col min="3048" max="3048" width="7.625" style="67" customWidth="1"/>
    <col min="3049" max="3049" width="10.125" style="67" customWidth="1"/>
    <col min="3050" max="3050" width="27.125" style="67" customWidth="1"/>
    <col min="3051" max="3051" width="6" style="67" customWidth="1"/>
    <col min="3052" max="3052" width="4.375" style="67" customWidth="1"/>
    <col min="3053" max="3053" width="14.75" style="67" customWidth="1"/>
    <col min="3054" max="3054" width="27.125" style="67" customWidth="1"/>
    <col min="3055" max="3055" width="7.125" style="67" customWidth="1"/>
    <col min="3056" max="3056" width="8.125" style="67" customWidth="1"/>
    <col min="3057" max="3059" width="14.125" style="67" customWidth="1"/>
    <col min="3060" max="3060" width="9.125" style="67" customWidth="1"/>
    <col min="3061" max="3301" width="9" style="67"/>
    <col min="3302" max="3302" width="4.75" style="67" customWidth="1"/>
    <col min="3303" max="3303" width="18.375" style="67" customWidth="1"/>
    <col min="3304" max="3304" width="7.625" style="67" customWidth="1"/>
    <col min="3305" max="3305" width="10.125" style="67" customWidth="1"/>
    <col min="3306" max="3306" width="27.125" style="67" customWidth="1"/>
    <col min="3307" max="3307" width="6" style="67" customWidth="1"/>
    <col min="3308" max="3308" width="4.375" style="67" customWidth="1"/>
    <col min="3309" max="3309" width="14.75" style="67" customWidth="1"/>
    <col min="3310" max="3310" width="27.125" style="67" customWidth="1"/>
    <col min="3311" max="3311" width="7.125" style="67" customWidth="1"/>
    <col min="3312" max="3312" width="8.125" style="67" customWidth="1"/>
    <col min="3313" max="3315" width="14.125" style="67" customWidth="1"/>
    <col min="3316" max="3316" width="9.125" style="67" customWidth="1"/>
    <col min="3317" max="3557" width="9" style="67"/>
    <col min="3558" max="3558" width="4.75" style="67" customWidth="1"/>
    <col min="3559" max="3559" width="18.375" style="67" customWidth="1"/>
    <col min="3560" max="3560" width="7.625" style="67" customWidth="1"/>
    <col min="3561" max="3561" width="10.125" style="67" customWidth="1"/>
    <col min="3562" max="3562" width="27.125" style="67" customWidth="1"/>
    <col min="3563" max="3563" width="6" style="67" customWidth="1"/>
    <col min="3564" max="3564" width="4.375" style="67" customWidth="1"/>
    <col min="3565" max="3565" width="14.75" style="67" customWidth="1"/>
    <col min="3566" max="3566" width="27.125" style="67" customWidth="1"/>
    <col min="3567" max="3567" width="7.125" style="67" customWidth="1"/>
    <col min="3568" max="3568" width="8.125" style="67" customWidth="1"/>
    <col min="3569" max="3571" width="14.125" style="67" customWidth="1"/>
    <col min="3572" max="3572" width="9.125" style="67" customWidth="1"/>
    <col min="3573" max="3813" width="9" style="67"/>
    <col min="3814" max="3814" width="4.75" style="67" customWidth="1"/>
    <col min="3815" max="3815" width="18.375" style="67" customWidth="1"/>
    <col min="3816" max="3816" width="7.625" style="67" customWidth="1"/>
    <col min="3817" max="3817" width="10.125" style="67" customWidth="1"/>
    <col min="3818" max="3818" width="27.125" style="67" customWidth="1"/>
    <col min="3819" max="3819" width="6" style="67" customWidth="1"/>
    <col min="3820" max="3820" width="4.375" style="67" customWidth="1"/>
    <col min="3821" max="3821" width="14.75" style="67" customWidth="1"/>
    <col min="3822" max="3822" width="27.125" style="67" customWidth="1"/>
    <col min="3823" max="3823" width="7.125" style="67" customWidth="1"/>
    <col min="3824" max="3824" width="8.125" style="67" customWidth="1"/>
    <col min="3825" max="3827" width="14.125" style="67" customWidth="1"/>
    <col min="3828" max="3828" width="9.125" style="67" customWidth="1"/>
    <col min="3829" max="4069" width="9" style="67"/>
    <col min="4070" max="4070" width="4.75" style="67" customWidth="1"/>
    <col min="4071" max="4071" width="18.375" style="67" customWidth="1"/>
    <col min="4072" max="4072" width="7.625" style="67" customWidth="1"/>
    <col min="4073" max="4073" width="10.125" style="67" customWidth="1"/>
    <col min="4074" max="4074" width="27.125" style="67" customWidth="1"/>
    <col min="4075" max="4075" width="6" style="67" customWidth="1"/>
    <col min="4076" max="4076" width="4.375" style="67" customWidth="1"/>
    <col min="4077" max="4077" width="14.75" style="67" customWidth="1"/>
    <col min="4078" max="4078" width="27.125" style="67" customWidth="1"/>
    <col min="4079" max="4079" width="7.125" style="67" customWidth="1"/>
    <col min="4080" max="4080" width="8.125" style="67" customWidth="1"/>
    <col min="4081" max="4083" width="14.125" style="67" customWidth="1"/>
    <col min="4084" max="4084" width="9.125" style="67" customWidth="1"/>
    <col min="4085" max="4325" width="9" style="67"/>
    <col min="4326" max="4326" width="4.75" style="67" customWidth="1"/>
    <col min="4327" max="4327" width="18.375" style="67" customWidth="1"/>
    <col min="4328" max="4328" width="7.625" style="67" customWidth="1"/>
    <col min="4329" max="4329" width="10.125" style="67" customWidth="1"/>
    <col min="4330" max="4330" width="27.125" style="67" customWidth="1"/>
    <col min="4331" max="4331" width="6" style="67" customWidth="1"/>
    <col min="4332" max="4332" width="4.375" style="67" customWidth="1"/>
    <col min="4333" max="4333" width="14.75" style="67" customWidth="1"/>
    <col min="4334" max="4334" width="27.125" style="67" customWidth="1"/>
    <col min="4335" max="4335" width="7.125" style="67" customWidth="1"/>
    <col min="4336" max="4336" width="8.125" style="67" customWidth="1"/>
    <col min="4337" max="4339" width="14.125" style="67" customWidth="1"/>
    <col min="4340" max="4340" width="9.125" style="67" customWidth="1"/>
    <col min="4341" max="4581" width="9" style="67"/>
    <col min="4582" max="4582" width="4.75" style="67" customWidth="1"/>
    <col min="4583" max="4583" width="18.375" style="67" customWidth="1"/>
    <col min="4584" max="4584" width="7.625" style="67" customWidth="1"/>
    <col min="4585" max="4585" width="10.125" style="67" customWidth="1"/>
    <col min="4586" max="4586" width="27.125" style="67" customWidth="1"/>
    <col min="4587" max="4587" width="6" style="67" customWidth="1"/>
    <col min="4588" max="4588" width="4.375" style="67" customWidth="1"/>
    <col min="4589" max="4589" width="14.75" style="67" customWidth="1"/>
    <col min="4590" max="4590" width="27.125" style="67" customWidth="1"/>
    <col min="4591" max="4591" width="7.125" style="67" customWidth="1"/>
    <col min="4592" max="4592" width="8.125" style="67" customWidth="1"/>
    <col min="4593" max="4595" width="14.125" style="67" customWidth="1"/>
    <col min="4596" max="4596" width="9.125" style="67" customWidth="1"/>
    <col min="4597" max="4837" width="9" style="67"/>
    <col min="4838" max="4838" width="4.75" style="67" customWidth="1"/>
    <col min="4839" max="4839" width="18.375" style="67" customWidth="1"/>
    <col min="4840" max="4840" width="7.625" style="67" customWidth="1"/>
    <col min="4841" max="4841" width="10.125" style="67" customWidth="1"/>
    <col min="4842" max="4842" width="27.125" style="67" customWidth="1"/>
    <col min="4843" max="4843" width="6" style="67" customWidth="1"/>
    <col min="4844" max="4844" width="4.375" style="67" customWidth="1"/>
    <col min="4845" max="4845" width="14.75" style="67" customWidth="1"/>
    <col min="4846" max="4846" width="27.125" style="67" customWidth="1"/>
    <col min="4847" max="4847" width="7.125" style="67" customWidth="1"/>
    <col min="4848" max="4848" width="8.125" style="67" customWidth="1"/>
    <col min="4849" max="4851" width="14.125" style="67" customWidth="1"/>
    <col min="4852" max="4852" width="9.125" style="67" customWidth="1"/>
    <col min="4853" max="5093" width="9" style="67"/>
    <col min="5094" max="5094" width="4.75" style="67" customWidth="1"/>
    <col min="5095" max="5095" width="18.375" style="67" customWidth="1"/>
    <col min="5096" max="5096" width="7.625" style="67" customWidth="1"/>
    <col min="5097" max="5097" width="10.125" style="67" customWidth="1"/>
    <col min="5098" max="5098" width="27.125" style="67" customWidth="1"/>
    <col min="5099" max="5099" width="6" style="67" customWidth="1"/>
    <col min="5100" max="5100" width="4.375" style="67" customWidth="1"/>
    <col min="5101" max="5101" width="14.75" style="67" customWidth="1"/>
    <col min="5102" max="5102" width="27.125" style="67" customWidth="1"/>
    <col min="5103" max="5103" width="7.125" style="67" customWidth="1"/>
    <col min="5104" max="5104" width="8.125" style="67" customWidth="1"/>
    <col min="5105" max="5107" width="14.125" style="67" customWidth="1"/>
    <col min="5108" max="5108" width="9.125" style="67" customWidth="1"/>
    <col min="5109" max="5349" width="9" style="67"/>
    <col min="5350" max="5350" width="4.75" style="67" customWidth="1"/>
    <col min="5351" max="5351" width="18.375" style="67" customWidth="1"/>
    <col min="5352" max="5352" width="7.625" style="67" customWidth="1"/>
    <col min="5353" max="5353" width="10.125" style="67" customWidth="1"/>
    <col min="5354" max="5354" width="27.125" style="67" customWidth="1"/>
    <col min="5355" max="5355" width="6" style="67" customWidth="1"/>
    <col min="5356" max="5356" width="4.375" style="67" customWidth="1"/>
    <col min="5357" max="5357" width="14.75" style="67" customWidth="1"/>
    <col min="5358" max="5358" width="27.125" style="67" customWidth="1"/>
    <col min="5359" max="5359" width="7.125" style="67" customWidth="1"/>
    <col min="5360" max="5360" width="8.125" style="67" customWidth="1"/>
    <col min="5361" max="5363" width="14.125" style="67" customWidth="1"/>
    <col min="5364" max="5364" width="9.125" style="67" customWidth="1"/>
    <col min="5365" max="5605" width="9" style="67"/>
    <col min="5606" max="5606" width="4.75" style="67" customWidth="1"/>
    <col min="5607" max="5607" width="18.375" style="67" customWidth="1"/>
    <col min="5608" max="5608" width="7.625" style="67" customWidth="1"/>
    <col min="5609" max="5609" width="10.125" style="67" customWidth="1"/>
    <col min="5610" max="5610" width="27.125" style="67" customWidth="1"/>
    <col min="5611" max="5611" width="6" style="67" customWidth="1"/>
    <col min="5612" max="5612" width="4.375" style="67" customWidth="1"/>
    <col min="5613" max="5613" width="14.75" style="67" customWidth="1"/>
    <col min="5614" max="5614" width="27.125" style="67" customWidth="1"/>
    <col min="5615" max="5615" width="7.125" style="67" customWidth="1"/>
    <col min="5616" max="5616" width="8.125" style="67" customWidth="1"/>
    <col min="5617" max="5619" width="14.125" style="67" customWidth="1"/>
    <col min="5620" max="5620" width="9.125" style="67" customWidth="1"/>
    <col min="5621" max="5861" width="9" style="67"/>
    <col min="5862" max="5862" width="4.75" style="67" customWidth="1"/>
    <col min="5863" max="5863" width="18.375" style="67" customWidth="1"/>
    <col min="5864" max="5864" width="7.625" style="67" customWidth="1"/>
    <col min="5865" max="5865" width="10.125" style="67" customWidth="1"/>
    <col min="5866" max="5866" width="27.125" style="67" customWidth="1"/>
    <col min="5867" max="5867" width="6" style="67" customWidth="1"/>
    <col min="5868" max="5868" width="4.375" style="67" customWidth="1"/>
    <col min="5869" max="5869" width="14.75" style="67" customWidth="1"/>
    <col min="5870" max="5870" width="27.125" style="67" customWidth="1"/>
    <col min="5871" max="5871" width="7.125" style="67" customWidth="1"/>
    <col min="5872" max="5872" width="8.125" style="67" customWidth="1"/>
    <col min="5873" max="5875" width="14.125" style="67" customWidth="1"/>
    <col min="5876" max="5876" width="9.125" style="67" customWidth="1"/>
    <col min="5877" max="6117" width="9" style="67"/>
    <col min="6118" max="6118" width="4.75" style="67" customWidth="1"/>
    <col min="6119" max="6119" width="18.375" style="67" customWidth="1"/>
    <col min="6120" max="6120" width="7.625" style="67" customWidth="1"/>
    <col min="6121" max="6121" width="10.125" style="67" customWidth="1"/>
    <col min="6122" max="6122" width="27.125" style="67" customWidth="1"/>
    <col min="6123" max="6123" width="6" style="67" customWidth="1"/>
    <col min="6124" max="6124" width="4.375" style="67" customWidth="1"/>
    <col min="6125" max="6125" width="14.75" style="67" customWidth="1"/>
    <col min="6126" max="6126" width="27.125" style="67" customWidth="1"/>
    <col min="6127" max="6127" width="7.125" style="67" customWidth="1"/>
    <col min="6128" max="6128" width="8.125" style="67" customWidth="1"/>
    <col min="6129" max="6131" width="14.125" style="67" customWidth="1"/>
    <col min="6132" max="6132" width="9.125" style="67" customWidth="1"/>
    <col min="6133" max="6373" width="9" style="67"/>
    <col min="6374" max="6374" width="4.75" style="67" customWidth="1"/>
    <col min="6375" max="6375" width="18.375" style="67" customWidth="1"/>
    <col min="6376" max="6376" width="7.625" style="67" customWidth="1"/>
    <col min="6377" max="6377" width="10.125" style="67" customWidth="1"/>
    <col min="6378" max="6378" width="27.125" style="67" customWidth="1"/>
    <col min="6379" max="6379" width="6" style="67" customWidth="1"/>
    <col min="6380" max="6380" width="4.375" style="67" customWidth="1"/>
    <col min="6381" max="6381" width="14.75" style="67" customWidth="1"/>
    <col min="6382" max="6382" width="27.125" style="67" customWidth="1"/>
    <col min="6383" max="6383" width="7.125" style="67" customWidth="1"/>
    <col min="6384" max="6384" width="8.125" style="67" customWidth="1"/>
    <col min="6385" max="6387" width="14.125" style="67" customWidth="1"/>
    <col min="6388" max="6388" width="9.125" style="67" customWidth="1"/>
    <col min="6389" max="6629" width="9" style="67"/>
    <col min="6630" max="6630" width="4.75" style="67" customWidth="1"/>
    <col min="6631" max="6631" width="18.375" style="67" customWidth="1"/>
    <col min="6632" max="6632" width="7.625" style="67" customWidth="1"/>
    <col min="6633" max="6633" width="10.125" style="67" customWidth="1"/>
    <col min="6634" max="6634" width="27.125" style="67" customWidth="1"/>
    <col min="6635" max="6635" width="6" style="67" customWidth="1"/>
    <col min="6636" max="6636" width="4.375" style="67" customWidth="1"/>
    <col min="6637" max="6637" width="14.75" style="67" customWidth="1"/>
    <col min="6638" max="6638" width="27.125" style="67" customWidth="1"/>
    <col min="6639" max="6639" width="7.125" style="67" customWidth="1"/>
    <col min="6640" max="6640" width="8.125" style="67" customWidth="1"/>
    <col min="6641" max="6643" width="14.125" style="67" customWidth="1"/>
    <col min="6644" max="6644" width="9.125" style="67" customWidth="1"/>
    <col min="6645" max="6885" width="9" style="67"/>
    <col min="6886" max="6886" width="4.75" style="67" customWidth="1"/>
    <col min="6887" max="6887" width="18.375" style="67" customWidth="1"/>
    <col min="6888" max="6888" width="7.625" style="67" customWidth="1"/>
    <col min="6889" max="6889" width="10.125" style="67" customWidth="1"/>
    <col min="6890" max="6890" width="27.125" style="67" customWidth="1"/>
    <col min="6891" max="6891" width="6" style="67" customWidth="1"/>
    <col min="6892" max="6892" width="4.375" style="67" customWidth="1"/>
    <col min="6893" max="6893" width="14.75" style="67" customWidth="1"/>
    <col min="6894" max="6894" width="27.125" style="67" customWidth="1"/>
    <col min="6895" max="6895" width="7.125" style="67" customWidth="1"/>
    <col min="6896" max="6896" width="8.125" style="67" customWidth="1"/>
    <col min="6897" max="6899" width="14.125" style="67" customWidth="1"/>
    <col min="6900" max="6900" width="9.125" style="67" customWidth="1"/>
    <col min="6901" max="7141" width="9" style="67"/>
    <col min="7142" max="7142" width="4.75" style="67" customWidth="1"/>
    <col min="7143" max="7143" width="18.375" style="67" customWidth="1"/>
    <col min="7144" max="7144" width="7.625" style="67" customWidth="1"/>
    <col min="7145" max="7145" width="10.125" style="67" customWidth="1"/>
    <col min="7146" max="7146" width="27.125" style="67" customWidth="1"/>
    <col min="7147" max="7147" width="6" style="67" customWidth="1"/>
    <col min="7148" max="7148" width="4.375" style="67" customWidth="1"/>
    <col min="7149" max="7149" width="14.75" style="67" customWidth="1"/>
    <col min="7150" max="7150" width="27.125" style="67" customWidth="1"/>
    <col min="7151" max="7151" width="7.125" style="67" customWidth="1"/>
    <col min="7152" max="7152" width="8.125" style="67" customWidth="1"/>
    <col min="7153" max="7155" width="14.125" style="67" customWidth="1"/>
    <col min="7156" max="7156" width="9.125" style="67" customWidth="1"/>
    <col min="7157" max="7397" width="9" style="67"/>
    <col min="7398" max="7398" width="4.75" style="67" customWidth="1"/>
    <col min="7399" max="7399" width="18.375" style="67" customWidth="1"/>
    <col min="7400" max="7400" width="7.625" style="67" customWidth="1"/>
    <col min="7401" max="7401" width="10.125" style="67" customWidth="1"/>
    <col min="7402" max="7402" width="27.125" style="67" customWidth="1"/>
    <col min="7403" max="7403" width="6" style="67" customWidth="1"/>
    <col min="7404" max="7404" width="4.375" style="67" customWidth="1"/>
    <col min="7405" max="7405" width="14.75" style="67" customWidth="1"/>
    <col min="7406" max="7406" width="27.125" style="67" customWidth="1"/>
    <col min="7407" max="7407" width="7.125" style="67" customWidth="1"/>
    <col min="7408" max="7408" width="8.125" style="67" customWidth="1"/>
    <col min="7409" max="7411" width="14.125" style="67" customWidth="1"/>
    <col min="7412" max="7412" width="9.125" style="67" customWidth="1"/>
    <col min="7413" max="7653" width="9" style="67"/>
    <col min="7654" max="7654" width="4.75" style="67" customWidth="1"/>
    <col min="7655" max="7655" width="18.375" style="67" customWidth="1"/>
    <col min="7656" max="7656" width="7.625" style="67" customWidth="1"/>
    <col min="7657" max="7657" width="10.125" style="67" customWidth="1"/>
    <col min="7658" max="7658" width="27.125" style="67" customWidth="1"/>
    <col min="7659" max="7659" width="6" style="67" customWidth="1"/>
    <col min="7660" max="7660" width="4.375" style="67" customWidth="1"/>
    <col min="7661" max="7661" width="14.75" style="67" customWidth="1"/>
    <col min="7662" max="7662" width="27.125" style="67" customWidth="1"/>
    <col min="7663" max="7663" width="7.125" style="67" customWidth="1"/>
    <col min="7664" max="7664" width="8.125" style="67" customWidth="1"/>
    <col min="7665" max="7667" width="14.125" style="67" customWidth="1"/>
    <col min="7668" max="7668" width="9.125" style="67" customWidth="1"/>
    <col min="7669" max="7909" width="9" style="67"/>
    <col min="7910" max="7910" width="4.75" style="67" customWidth="1"/>
    <col min="7911" max="7911" width="18.375" style="67" customWidth="1"/>
    <col min="7912" max="7912" width="7.625" style="67" customWidth="1"/>
    <col min="7913" max="7913" width="10.125" style="67" customWidth="1"/>
    <col min="7914" max="7914" width="27.125" style="67" customWidth="1"/>
    <col min="7915" max="7915" width="6" style="67" customWidth="1"/>
    <col min="7916" max="7916" width="4.375" style="67" customWidth="1"/>
    <col min="7917" max="7917" width="14.75" style="67" customWidth="1"/>
    <col min="7918" max="7918" width="27.125" style="67" customWidth="1"/>
    <col min="7919" max="7919" width="7.125" style="67" customWidth="1"/>
    <col min="7920" max="7920" width="8.125" style="67" customWidth="1"/>
    <col min="7921" max="7923" width="14.125" style="67" customWidth="1"/>
    <col min="7924" max="7924" width="9.125" style="67" customWidth="1"/>
    <col min="7925" max="8165" width="9" style="67"/>
    <col min="8166" max="8166" width="4.75" style="67" customWidth="1"/>
    <col min="8167" max="8167" width="18.375" style="67" customWidth="1"/>
    <col min="8168" max="8168" width="7.625" style="67" customWidth="1"/>
    <col min="8169" max="8169" width="10.125" style="67" customWidth="1"/>
    <col min="8170" max="8170" width="27.125" style="67" customWidth="1"/>
    <col min="8171" max="8171" width="6" style="67" customWidth="1"/>
    <col min="8172" max="8172" width="4.375" style="67" customWidth="1"/>
    <col min="8173" max="8173" width="14.75" style="67" customWidth="1"/>
    <col min="8174" max="8174" width="27.125" style="67" customWidth="1"/>
    <col min="8175" max="8175" width="7.125" style="67" customWidth="1"/>
    <col min="8176" max="8176" width="8.125" style="67" customWidth="1"/>
    <col min="8177" max="8179" width="14.125" style="67" customWidth="1"/>
    <col min="8180" max="8180" width="9.125" style="67" customWidth="1"/>
    <col min="8181" max="8421" width="9" style="67"/>
    <col min="8422" max="8422" width="4.75" style="67" customWidth="1"/>
    <col min="8423" max="8423" width="18.375" style="67" customWidth="1"/>
    <col min="8424" max="8424" width="7.625" style="67" customWidth="1"/>
    <col min="8425" max="8425" width="10.125" style="67" customWidth="1"/>
    <col min="8426" max="8426" width="27.125" style="67" customWidth="1"/>
    <col min="8427" max="8427" width="6" style="67" customWidth="1"/>
    <col min="8428" max="8428" width="4.375" style="67" customWidth="1"/>
    <col min="8429" max="8429" width="14.75" style="67" customWidth="1"/>
    <col min="8430" max="8430" width="27.125" style="67" customWidth="1"/>
    <col min="8431" max="8431" width="7.125" style="67" customWidth="1"/>
    <col min="8432" max="8432" width="8.125" style="67" customWidth="1"/>
    <col min="8433" max="8435" width="14.125" style="67" customWidth="1"/>
    <col min="8436" max="8436" width="9.125" style="67" customWidth="1"/>
    <col min="8437" max="8677" width="9" style="67"/>
    <col min="8678" max="8678" width="4.75" style="67" customWidth="1"/>
    <col min="8679" max="8679" width="18.375" style="67" customWidth="1"/>
    <col min="8680" max="8680" width="7.625" style="67" customWidth="1"/>
    <col min="8681" max="8681" width="10.125" style="67" customWidth="1"/>
    <col min="8682" max="8682" width="27.125" style="67" customWidth="1"/>
    <col min="8683" max="8683" width="6" style="67" customWidth="1"/>
    <col min="8684" max="8684" width="4.375" style="67" customWidth="1"/>
    <col min="8685" max="8685" width="14.75" style="67" customWidth="1"/>
    <col min="8686" max="8686" width="27.125" style="67" customWidth="1"/>
    <col min="8687" max="8687" width="7.125" style="67" customWidth="1"/>
    <col min="8688" max="8688" width="8.125" style="67" customWidth="1"/>
    <col min="8689" max="8691" width="14.125" style="67" customWidth="1"/>
    <col min="8692" max="8692" width="9.125" style="67" customWidth="1"/>
    <col min="8693" max="8933" width="9" style="67"/>
    <col min="8934" max="8934" width="4.75" style="67" customWidth="1"/>
    <col min="8935" max="8935" width="18.375" style="67" customWidth="1"/>
    <col min="8936" max="8936" width="7.625" style="67" customWidth="1"/>
    <col min="8937" max="8937" width="10.125" style="67" customWidth="1"/>
    <col min="8938" max="8938" width="27.125" style="67" customWidth="1"/>
    <col min="8939" max="8939" width="6" style="67" customWidth="1"/>
    <col min="8940" max="8940" width="4.375" style="67" customWidth="1"/>
    <col min="8941" max="8941" width="14.75" style="67" customWidth="1"/>
    <col min="8942" max="8942" width="27.125" style="67" customWidth="1"/>
    <col min="8943" max="8943" width="7.125" style="67" customWidth="1"/>
    <col min="8944" max="8944" width="8.125" style="67" customWidth="1"/>
    <col min="8945" max="8947" width="14.125" style="67" customWidth="1"/>
    <col min="8948" max="8948" width="9.125" style="67" customWidth="1"/>
    <col min="8949" max="9189" width="9" style="67"/>
    <col min="9190" max="9190" width="4.75" style="67" customWidth="1"/>
    <col min="9191" max="9191" width="18.375" style="67" customWidth="1"/>
    <col min="9192" max="9192" width="7.625" style="67" customWidth="1"/>
    <col min="9193" max="9193" width="10.125" style="67" customWidth="1"/>
    <col min="9194" max="9194" width="27.125" style="67" customWidth="1"/>
    <col min="9195" max="9195" width="6" style="67" customWidth="1"/>
    <col min="9196" max="9196" width="4.375" style="67" customWidth="1"/>
    <col min="9197" max="9197" width="14.75" style="67" customWidth="1"/>
    <col min="9198" max="9198" width="27.125" style="67" customWidth="1"/>
    <col min="9199" max="9199" width="7.125" style="67" customWidth="1"/>
    <col min="9200" max="9200" width="8.125" style="67" customWidth="1"/>
    <col min="9201" max="9203" width="14.125" style="67" customWidth="1"/>
    <col min="9204" max="9204" width="9.125" style="67" customWidth="1"/>
    <col min="9205" max="9445" width="9" style="67"/>
    <col min="9446" max="9446" width="4.75" style="67" customWidth="1"/>
    <col min="9447" max="9447" width="18.375" style="67" customWidth="1"/>
    <col min="9448" max="9448" width="7.625" style="67" customWidth="1"/>
    <col min="9449" max="9449" width="10.125" style="67" customWidth="1"/>
    <col min="9450" max="9450" width="27.125" style="67" customWidth="1"/>
    <col min="9451" max="9451" width="6" style="67" customWidth="1"/>
    <col min="9452" max="9452" width="4.375" style="67" customWidth="1"/>
    <col min="9453" max="9453" width="14.75" style="67" customWidth="1"/>
    <col min="9454" max="9454" width="27.125" style="67" customWidth="1"/>
    <col min="9455" max="9455" width="7.125" style="67" customWidth="1"/>
    <col min="9456" max="9456" width="8.125" style="67" customWidth="1"/>
    <col min="9457" max="9459" width="14.125" style="67" customWidth="1"/>
    <col min="9460" max="9460" width="9.125" style="67" customWidth="1"/>
    <col min="9461" max="9701" width="9" style="67"/>
    <col min="9702" max="9702" width="4.75" style="67" customWidth="1"/>
    <col min="9703" max="9703" width="18.375" style="67" customWidth="1"/>
    <col min="9704" max="9704" width="7.625" style="67" customWidth="1"/>
    <col min="9705" max="9705" width="10.125" style="67" customWidth="1"/>
    <col min="9706" max="9706" width="27.125" style="67" customWidth="1"/>
    <col min="9707" max="9707" width="6" style="67" customWidth="1"/>
    <col min="9708" max="9708" width="4.375" style="67" customWidth="1"/>
    <col min="9709" max="9709" width="14.75" style="67" customWidth="1"/>
    <col min="9710" max="9710" width="27.125" style="67" customWidth="1"/>
    <col min="9711" max="9711" width="7.125" style="67" customWidth="1"/>
    <col min="9712" max="9712" width="8.125" style="67" customWidth="1"/>
    <col min="9713" max="9715" width="14.125" style="67" customWidth="1"/>
    <col min="9716" max="9716" width="9.125" style="67" customWidth="1"/>
    <col min="9717" max="9957" width="9" style="67"/>
    <col min="9958" max="9958" width="4.75" style="67" customWidth="1"/>
    <col min="9959" max="9959" width="18.375" style="67" customWidth="1"/>
    <col min="9960" max="9960" width="7.625" style="67" customWidth="1"/>
    <col min="9961" max="9961" width="10.125" style="67" customWidth="1"/>
    <col min="9962" max="9962" width="27.125" style="67" customWidth="1"/>
    <col min="9963" max="9963" width="6" style="67" customWidth="1"/>
    <col min="9964" max="9964" width="4.375" style="67" customWidth="1"/>
    <col min="9965" max="9965" width="14.75" style="67" customWidth="1"/>
    <col min="9966" max="9966" width="27.125" style="67" customWidth="1"/>
    <col min="9967" max="9967" width="7.125" style="67" customWidth="1"/>
    <col min="9968" max="9968" width="8.125" style="67" customWidth="1"/>
    <col min="9969" max="9971" width="14.125" style="67" customWidth="1"/>
    <col min="9972" max="9972" width="9.125" style="67" customWidth="1"/>
    <col min="9973" max="10213" width="9" style="67"/>
    <col min="10214" max="10214" width="4.75" style="67" customWidth="1"/>
    <col min="10215" max="10215" width="18.375" style="67" customWidth="1"/>
    <col min="10216" max="10216" width="7.625" style="67" customWidth="1"/>
    <col min="10217" max="10217" width="10.125" style="67" customWidth="1"/>
    <col min="10218" max="10218" width="27.125" style="67" customWidth="1"/>
    <col min="10219" max="10219" width="6" style="67" customWidth="1"/>
    <col min="10220" max="10220" width="4.375" style="67" customWidth="1"/>
    <col min="10221" max="10221" width="14.75" style="67" customWidth="1"/>
    <col min="10222" max="10222" width="27.125" style="67" customWidth="1"/>
    <col min="10223" max="10223" width="7.125" style="67" customWidth="1"/>
    <col min="10224" max="10224" width="8.125" style="67" customWidth="1"/>
    <col min="10225" max="10227" width="14.125" style="67" customWidth="1"/>
    <col min="10228" max="10228" width="9.125" style="67" customWidth="1"/>
    <col min="10229" max="10469" width="9" style="67"/>
    <col min="10470" max="10470" width="4.75" style="67" customWidth="1"/>
    <col min="10471" max="10471" width="18.375" style="67" customWidth="1"/>
    <col min="10472" max="10472" width="7.625" style="67" customWidth="1"/>
    <col min="10473" max="10473" width="10.125" style="67" customWidth="1"/>
    <col min="10474" max="10474" width="27.125" style="67" customWidth="1"/>
    <col min="10475" max="10475" width="6" style="67" customWidth="1"/>
    <col min="10476" max="10476" width="4.375" style="67" customWidth="1"/>
    <col min="10477" max="10477" width="14.75" style="67" customWidth="1"/>
    <col min="10478" max="10478" width="27.125" style="67" customWidth="1"/>
    <col min="10479" max="10479" width="7.125" style="67" customWidth="1"/>
    <col min="10480" max="10480" width="8.125" style="67" customWidth="1"/>
    <col min="10481" max="10483" width="14.125" style="67" customWidth="1"/>
    <col min="10484" max="10484" width="9.125" style="67" customWidth="1"/>
    <col min="10485" max="10725" width="9" style="67"/>
    <col min="10726" max="10726" width="4.75" style="67" customWidth="1"/>
    <col min="10727" max="10727" width="18.375" style="67" customWidth="1"/>
    <col min="10728" max="10728" width="7.625" style="67" customWidth="1"/>
    <col min="10729" max="10729" width="10.125" style="67" customWidth="1"/>
    <col min="10730" max="10730" width="27.125" style="67" customWidth="1"/>
    <col min="10731" max="10731" width="6" style="67" customWidth="1"/>
    <col min="10732" max="10732" width="4.375" style="67" customWidth="1"/>
    <col min="10733" max="10733" width="14.75" style="67" customWidth="1"/>
    <col min="10734" max="10734" width="27.125" style="67" customWidth="1"/>
    <col min="10735" max="10735" width="7.125" style="67" customWidth="1"/>
    <col min="10736" max="10736" width="8.125" style="67" customWidth="1"/>
    <col min="10737" max="10739" width="14.125" style="67" customWidth="1"/>
    <col min="10740" max="10740" width="9.125" style="67" customWidth="1"/>
    <col min="10741" max="10981" width="9" style="67"/>
    <col min="10982" max="10982" width="4.75" style="67" customWidth="1"/>
    <col min="10983" max="10983" width="18.375" style="67" customWidth="1"/>
    <col min="10984" max="10984" width="7.625" style="67" customWidth="1"/>
    <col min="10985" max="10985" width="10.125" style="67" customWidth="1"/>
    <col min="10986" max="10986" width="27.125" style="67" customWidth="1"/>
    <col min="10987" max="10987" width="6" style="67" customWidth="1"/>
    <col min="10988" max="10988" width="4.375" style="67" customWidth="1"/>
    <col min="10989" max="10989" width="14.75" style="67" customWidth="1"/>
    <col min="10990" max="10990" width="27.125" style="67" customWidth="1"/>
    <col min="10991" max="10991" width="7.125" style="67" customWidth="1"/>
    <col min="10992" max="10992" width="8.125" style="67" customWidth="1"/>
    <col min="10993" max="10995" width="14.125" style="67" customWidth="1"/>
    <col min="10996" max="10996" width="9.125" style="67" customWidth="1"/>
    <col min="10997" max="11237" width="9" style="67"/>
    <col min="11238" max="11238" width="4.75" style="67" customWidth="1"/>
    <col min="11239" max="11239" width="18.375" style="67" customWidth="1"/>
    <col min="11240" max="11240" width="7.625" style="67" customWidth="1"/>
    <col min="11241" max="11241" width="10.125" style="67" customWidth="1"/>
    <col min="11242" max="11242" width="27.125" style="67" customWidth="1"/>
    <col min="11243" max="11243" width="6" style="67" customWidth="1"/>
    <col min="11244" max="11244" width="4.375" style="67" customWidth="1"/>
    <col min="11245" max="11245" width="14.75" style="67" customWidth="1"/>
    <col min="11246" max="11246" width="27.125" style="67" customWidth="1"/>
    <col min="11247" max="11247" width="7.125" style="67" customWidth="1"/>
    <col min="11248" max="11248" width="8.125" style="67" customWidth="1"/>
    <col min="11249" max="11251" width="14.125" style="67" customWidth="1"/>
    <col min="11252" max="11252" width="9.125" style="67" customWidth="1"/>
    <col min="11253" max="11493" width="9" style="67"/>
    <col min="11494" max="11494" width="4.75" style="67" customWidth="1"/>
    <col min="11495" max="11495" width="18.375" style="67" customWidth="1"/>
    <col min="11496" max="11496" width="7.625" style="67" customWidth="1"/>
    <col min="11497" max="11497" width="10.125" style="67" customWidth="1"/>
    <col min="11498" max="11498" width="27.125" style="67" customWidth="1"/>
    <col min="11499" max="11499" width="6" style="67" customWidth="1"/>
    <col min="11500" max="11500" width="4.375" style="67" customWidth="1"/>
    <col min="11501" max="11501" width="14.75" style="67" customWidth="1"/>
    <col min="11502" max="11502" width="27.125" style="67" customWidth="1"/>
    <col min="11503" max="11503" width="7.125" style="67" customWidth="1"/>
    <col min="11504" max="11504" width="8.125" style="67" customWidth="1"/>
    <col min="11505" max="11507" width="14.125" style="67" customWidth="1"/>
    <col min="11508" max="11508" width="9.125" style="67" customWidth="1"/>
    <col min="11509" max="11749" width="9" style="67"/>
    <col min="11750" max="11750" width="4.75" style="67" customWidth="1"/>
    <col min="11751" max="11751" width="18.375" style="67" customWidth="1"/>
    <col min="11752" max="11752" width="7.625" style="67" customWidth="1"/>
    <col min="11753" max="11753" width="10.125" style="67" customWidth="1"/>
    <col min="11754" max="11754" width="27.125" style="67" customWidth="1"/>
    <col min="11755" max="11755" width="6" style="67" customWidth="1"/>
    <col min="11756" max="11756" width="4.375" style="67" customWidth="1"/>
    <col min="11757" max="11757" width="14.75" style="67" customWidth="1"/>
    <col min="11758" max="11758" width="27.125" style="67" customWidth="1"/>
    <col min="11759" max="11759" width="7.125" style="67" customWidth="1"/>
    <col min="11760" max="11760" width="8.125" style="67" customWidth="1"/>
    <col min="11761" max="11763" width="14.125" style="67" customWidth="1"/>
    <col min="11764" max="11764" width="9.125" style="67" customWidth="1"/>
    <col min="11765" max="12005" width="9" style="67"/>
    <col min="12006" max="12006" width="4.75" style="67" customWidth="1"/>
    <col min="12007" max="12007" width="18.375" style="67" customWidth="1"/>
    <col min="12008" max="12008" width="7.625" style="67" customWidth="1"/>
    <col min="12009" max="12009" width="10.125" style="67" customWidth="1"/>
    <col min="12010" max="12010" width="27.125" style="67" customWidth="1"/>
    <col min="12011" max="12011" width="6" style="67" customWidth="1"/>
    <col min="12012" max="12012" width="4.375" style="67" customWidth="1"/>
    <col min="12013" max="12013" width="14.75" style="67" customWidth="1"/>
    <col min="12014" max="12014" width="27.125" style="67" customWidth="1"/>
    <col min="12015" max="12015" width="7.125" style="67" customWidth="1"/>
    <col min="12016" max="12016" width="8.125" style="67" customWidth="1"/>
    <col min="12017" max="12019" width="14.125" style="67" customWidth="1"/>
    <col min="12020" max="12020" width="9.125" style="67" customWidth="1"/>
    <col min="12021" max="12261" width="9" style="67"/>
    <col min="12262" max="12262" width="4.75" style="67" customWidth="1"/>
    <col min="12263" max="12263" width="18.375" style="67" customWidth="1"/>
    <col min="12264" max="12264" width="7.625" style="67" customWidth="1"/>
    <col min="12265" max="12265" width="10.125" style="67" customWidth="1"/>
    <col min="12266" max="12266" width="27.125" style="67" customWidth="1"/>
    <col min="12267" max="12267" width="6" style="67" customWidth="1"/>
    <col min="12268" max="12268" width="4.375" style="67" customWidth="1"/>
    <col min="12269" max="12269" width="14.75" style="67" customWidth="1"/>
    <col min="12270" max="12270" width="27.125" style="67" customWidth="1"/>
    <col min="12271" max="12271" width="7.125" style="67" customWidth="1"/>
    <col min="12272" max="12272" width="8.125" style="67" customWidth="1"/>
    <col min="12273" max="12275" width="14.125" style="67" customWidth="1"/>
    <col min="12276" max="12276" width="9.125" style="67" customWidth="1"/>
    <col min="12277" max="12517" width="9" style="67"/>
    <col min="12518" max="12518" width="4.75" style="67" customWidth="1"/>
    <col min="12519" max="12519" width="18.375" style="67" customWidth="1"/>
    <col min="12520" max="12520" width="7.625" style="67" customWidth="1"/>
    <col min="12521" max="12521" width="10.125" style="67" customWidth="1"/>
    <col min="12522" max="12522" width="27.125" style="67" customWidth="1"/>
    <col min="12523" max="12523" width="6" style="67" customWidth="1"/>
    <col min="12524" max="12524" width="4.375" style="67" customWidth="1"/>
    <col min="12525" max="12525" width="14.75" style="67" customWidth="1"/>
    <col min="12526" max="12526" width="27.125" style="67" customWidth="1"/>
    <col min="12527" max="12527" width="7.125" style="67" customWidth="1"/>
    <col min="12528" max="12528" width="8.125" style="67" customWidth="1"/>
    <col min="12529" max="12531" width="14.125" style="67" customWidth="1"/>
    <col min="12532" max="12532" width="9.125" style="67" customWidth="1"/>
    <col min="12533" max="12773" width="9" style="67"/>
    <col min="12774" max="12774" width="4.75" style="67" customWidth="1"/>
    <col min="12775" max="12775" width="18.375" style="67" customWidth="1"/>
    <col min="12776" max="12776" width="7.625" style="67" customWidth="1"/>
    <col min="12777" max="12777" width="10.125" style="67" customWidth="1"/>
    <col min="12778" max="12778" width="27.125" style="67" customWidth="1"/>
    <col min="12779" max="12779" width="6" style="67" customWidth="1"/>
    <col min="12780" max="12780" width="4.375" style="67" customWidth="1"/>
    <col min="12781" max="12781" width="14.75" style="67" customWidth="1"/>
    <col min="12782" max="12782" width="27.125" style="67" customWidth="1"/>
    <col min="12783" max="12783" width="7.125" style="67" customWidth="1"/>
    <col min="12784" max="12784" width="8.125" style="67" customWidth="1"/>
    <col min="12785" max="12787" width="14.125" style="67" customWidth="1"/>
    <col min="12788" max="12788" width="9.125" style="67" customWidth="1"/>
    <col min="12789" max="13029" width="9" style="67"/>
    <col min="13030" max="13030" width="4.75" style="67" customWidth="1"/>
    <col min="13031" max="13031" width="18.375" style="67" customWidth="1"/>
    <col min="13032" max="13032" width="7.625" style="67" customWidth="1"/>
    <col min="13033" max="13033" width="10.125" style="67" customWidth="1"/>
    <col min="13034" max="13034" width="27.125" style="67" customWidth="1"/>
    <col min="13035" max="13035" width="6" style="67" customWidth="1"/>
    <col min="13036" max="13036" width="4.375" style="67" customWidth="1"/>
    <col min="13037" max="13037" width="14.75" style="67" customWidth="1"/>
    <col min="13038" max="13038" width="27.125" style="67" customWidth="1"/>
    <col min="13039" max="13039" width="7.125" style="67" customWidth="1"/>
    <col min="13040" max="13040" width="8.125" style="67" customWidth="1"/>
    <col min="13041" max="13043" width="14.125" style="67" customWidth="1"/>
    <col min="13044" max="13044" width="9.125" style="67" customWidth="1"/>
    <col min="13045" max="13285" width="9" style="67"/>
    <col min="13286" max="13286" width="4.75" style="67" customWidth="1"/>
    <col min="13287" max="13287" width="18.375" style="67" customWidth="1"/>
    <col min="13288" max="13288" width="7.625" style="67" customWidth="1"/>
    <col min="13289" max="13289" width="10.125" style="67" customWidth="1"/>
    <col min="13290" max="13290" width="27.125" style="67" customWidth="1"/>
    <col min="13291" max="13291" width="6" style="67" customWidth="1"/>
    <col min="13292" max="13292" width="4.375" style="67" customWidth="1"/>
    <col min="13293" max="13293" width="14.75" style="67" customWidth="1"/>
    <col min="13294" max="13294" width="27.125" style="67" customWidth="1"/>
    <col min="13295" max="13295" width="7.125" style="67" customWidth="1"/>
    <col min="13296" max="13296" width="8.125" style="67" customWidth="1"/>
    <col min="13297" max="13299" width="14.125" style="67" customWidth="1"/>
    <col min="13300" max="13300" width="9.125" style="67" customWidth="1"/>
    <col min="13301" max="13541" width="9" style="67"/>
    <col min="13542" max="13542" width="4.75" style="67" customWidth="1"/>
    <col min="13543" max="13543" width="18.375" style="67" customWidth="1"/>
    <col min="13544" max="13544" width="7.625" style="67" customWidth="1"/>
    <col min="13545" max="13545" width="10.125" style="67" customWidth="1"/>
    <col min="13546" max="13546" width="27.125" style="67" customWidth="1"/>
    <col min="13547" max="13547" width="6" style="67" customWidth="1"/>
    <col min="13548" max="13548" width="4.375" style="67" customWidth="1"/>
    <col min="13549" max="13549" width="14.75" style="67" customWidth="1"/>
    <col min="13550" max="13550" width="27.125" style="67" customWidth="1"/>
    <col min="13551" max="13551" width="7.125" style="67" customWidth="1"/>
    <col min="13552" max="13552" width="8.125" style="67" customWidth="1"/>
    <col min="13553" max="13555" width="14.125" style="67" customWidth="1"/>
    <col min="13556" max="13556" width="9.125" style="67" customWidth="1"/>
    <col min="13557" max="13797" width="9" style="67"/>
    <col min="13798" max="13798" width="4.75" style="67" customWidth="1"/>
    <col min="13799" max="13799" width="18.375" style="67" customWidth="1"/>
    <col min="13800" max="13800" width="7.625" style="67" customWidth="1"/>
    <col min="13801" max="13801" width="10.125" style="67" customWidth="1"/>
    <col min="13802" max="13802" width="27.125" style="67" customWidth="1"/>
    <col min="13803" max="13803" width="6" style="67" customWidth="1"/>
    <col min="13804" max="13804" width="4.375" style="67" customWidth="1"/>
    <col min="13805" max="13805" width="14.75" style="67" customWidth="1"/>
    <col min="13806" max="13806" width="27.125" style="67" customWidth="1"/>
    <col min="13807" max="13807" width="7.125" style="67" customWidth="1"/>
    <col min="13808" max="13808" width="8.125" style="67" customWidth="1"/>
    <col min="13809" max="13811" width="14.125" style="67" customWidth="1"/>
    <col min="13812" max="13812" width="9.125" style="67" customWidth="1"/>
    <col min="13813" max="14053" width="9" style="67"/>
    <col min="14054" max="14054" width="4.75" style="67" customWidth="1"/>
    <col min="14055" max="14055" width="18.375" style="67" customWidth="1"/>
    <col min="14056" max="14056" width="7.625" style="67" customWidth="1"/>
    <col min="14057" max="14057" width="10.125" style="67" customWidth="1"/>
    <col min="14058" max="14058" width="27.125" style="67" customWidth="1"/>
    <col min="14059" max="14059" width="6" style="67" customWidth="1"/>
    <col min="14060" max="14060" width="4.375" style="67" customWidth="1"/>
    <col min="14061" max="14061" width="14.75" style="67" customWidth="1"/>
    <col min="14062" max="14062" width="27.125" style="67" customWidth="1"/>
    <col min="14063" max="14063" width="7.125" style="67" customWidth="1"/>
    <col min="14064" max="14064" width="8.125" style="67" customWidth="1"/>
    <col min="14065" max="14067" width="14.125" style="67" customWidth="1"/>
    <col min="14068" max="14068" width="9.125" style="67" customWidth="1"/>
    <col min="14069" max="14309" width="9" style="67"/>
    <col min="14310" max="14310" width="4.75" style="67" customWidth="1"/>
    <col min="14311" max="14311" width="18.375" style="67" customWidth="1"/>
    <col min="14312" max="14312" width="7.625" style="67" customWidth="1"/>
    <col min="14313" max="14313" width="10.125" style="67" customWidth="1"/>
    <col min="14314" max="14314" width="27.125" style="67" customWidth="1"/>
    <col min="14315" max="14315" width="6" style="67" customWidth="1"/>
    <col min="14316" max="14316" width="4.375" style="67" customWidth="1"/>
    <col min="14317" max="14317" width="14.75" style="67" customWidth="1"/>
    <col min="14318" max="14318" width="27.125" style="67" customWidth="1"/>
    <col min="14319" max="14319" width="7.125" style="67" customWidth="1"/>
    <col min="14320" max="14320" width="8.125" style="67" customWidth="1"/>
    <col min="14321" max="14323" width="14.125" style="67" customWidth="1"/>
    <col min="14324" max="14324" width="9.125" style="67" customWidth="1"/>
    <col min="14325" max="14565" width="9" style="67"/>
    <col min="14566" max="14566" width="4.75" style="67" customWidth="1"/>
    <col min="14567" max="14567" width="18.375" style="67" customWidth="1"/>
    <col min="14568" max="14568" width="7.625" style="67" customWidth="1"/>
    <col min="14569" max="14569" width="10.125" style="67" customWidth="1"/>
    <col min="14570" max="14570" width="27.125" style="67" customWidth="1"/>
    <col min="14571" max="14571" width="6" style="67" customWidth="1"/>
    <col min="14572" max="14572" width="4.375" style="67" customWidth="1"/>
    <col min="14573" max="14573" width="14.75" style="67" customWidth="1"/>
    <col min="14574" max="14574" width="27.125" style="67" customWidth="1"/>
    <col min="14575" max="14575" width="7.125" style="67" customWidth="1"/>
    <col min="14576" max="14576" width="8.125" style="67" customWidth="1"/>
    <col min="14577" max="14579" width="14.125" style="67" customWidth="1"/>
    <col min="14580" max="14580" width="9.125" style="67" customWidth="1"/>
    <col min="14581" max="14821" width="9" style="67"/>
    <col min="14822" max="14822" width="4.75" style="67" customWidth="1"/>
    <col min="14823" max="14823" width="18.375" style="67" customWidth="1"/>
    <col min="14824" max="14824" width="7.625" style="67" customWidth="1"/>
    <col min="14825" max="14825" width="10.125" style="67" customWidth="1"/>
    <col min="14826" max="14826" width="27.125" style="67" customWidth="1"/>
    <col min="14827" max="14827" width="6" style="67" customWidth="1"/>
    <col min="14828" max="14828" width="4.375" style="67" customWidth="1"/>
    <col min="14829" max="14829" width="14.75" style="67" customWidth="1"/>
    <col min="14830" max="14830" width="27.125" style="67" customWidth="1"/>
    <col min="14831" max="14831" width="7.125" style="67" customWidth="1"/>
    <col min="14832" max="14832" width="8.125" style="67" customWidth="1"/>
    <col min="14833" max="14835" width="14.125" style="67" customWidth="1"/>
    <col min="14836" max="14836" width="9.125" style="67" customWidth="1"/>
    <col min="14837" max="15077" width="9" style="67"/>
    <col min="15078" max="15078" width="4.75" style="67" customWidth="1"/>
    <col min="15079" max="15079" width="18.375" style="67" customWidth="1"/>
    <col min="15080" max="15080" width="7.625" style="67" customWidth="1"/>
    <col min="15081" max="15081" width="10.125" style="67" customWidth="1"/>
    <col min="15082" max="15082" width="27.125" style="67" customWidth="1"/>
    <col min="15083" max="15083" width="6" style="67" customWidth="1"/>
    <col min="15084" max="15084" width="4.375" style="67" customWidth="1"/>
    <col min="15085" max="15085" width="14.75" style="67" customWidth="1"/>
    <col min="15086" max="15086" width="27.125" style="67" customWidth="1"/>
    <col min="15087" max="15087" width="7.125" style="67" customWidth="1"/>
    <col min="15088" max="15088" width="8.125" style="67" customWidth="1"/>
    <col min="15089" max="15091" width="14.125" style="67" customWidth="1"/>
    <col min="15092" max="15092" width="9.125" style="67" customWidth="1"/>
    <col min="15093" max="15333" width="9" style="67"/>
    <col min="15334" max="15334" width="4.75" style="67" customWidth="1"/>
    <col min="15335" max="15335" width="18.375" style="67" customWidth="1"/>
    <col min="15336" max="15336" width="7.625" style="67" customWidth="1"/>
    <col min="15337" max="15337" width="10.125" style="67" customWidth="1"/>
    <col min="15338" max="15338" width="27.125" style="67" customWidth="1"/>
    <col min="15339" max="15339" width="6" style="67" customWidth="1"/>
    <col min="15340" max="15340" width="4.375" style="67" customWidth="1"/>
    <col min="15341" max="15341" width="14.75" style="67" customWidth="1"/>
    <col min="15342" max="15342" width="27.125" style="67" customWidth="1"/>
    <col min="15343" max="15343" width="7.125" style="67" customWidth="1"/>
    <col min="15344" max="15344" width="8.125" style="67" customWidth="1"/>
    <col min="15345" max="15347" width="14.125" style="67" customWidth="1"/>
    <col min="15348" max="15348" width="9.125" style="67" customWidth="1"/>
    <col min="15349" max="15589" width="9" style="67"/>
    <col min="15590" max="15590" width="4.75" style="67" customWidth="1"/>
    <col min="15591" max="15591" width="18.375" style="67" customWidth="1"/>
    <col min="15592" max="15592" width="7.625" style="67" customWidth="1"/>
    <col min="15593" max="15593" width="10.125" style="67" customWidth="1"/>
    <col min="15594" max="15594" width="27.125" style="67" customWidth="1"/>
    <col min="15595" max="15595" width="6" style="67" customWidth="1"/>
    <col min="15596" max="15596" width="4.375" style="67" customWidth="1"/>
    <col min="15597" max="15597" width="14.75" style="67" customWidth="1"/>
    <col min="15598" max="15598" width="27.125" style="67" customWidth="1"/>
    <col min="15599" max="15599" width="7.125" style="67" customWidth="1"/>
    <col min="15600" max="15600" width="8.125" style="67" customWidth="1"/>
    <col min="15601" max="15603" width="14.125" style="67" customWidth="1"/>
    <col min="15604" max="15604" width="9.125" style="67" customWidth="1"/>
    <col min="15605" max="15845" width="9" style="67"/>
    <col min="15846" max="15846" width="4.75" style="67" customWidth="1"/>
    <col min="15847" max="15847" width="18.375" style="67" customWidth="1"/>
    <col min="15848" max="15848" width="7.625" style="67" customWidth="1"/>
    <col min="15849" max="15849" width="10.125" style="67" customWidth="1"/>
    <col min="15850" max="15850" width="27.125" style="67" customWidth="1"/>
    <col min="15851" max="15851" width="6" style="67" customWidth="1"/>
    <col min="15852" max="15852" width="4.375" style="67" customWidth="1"/>
    <col min="15853" max="15853" width="14.75" style="67" customWidth="1"/>
    <col min="15854" max="15854" width="27.125" style="67" customWidth="1"/>
    <col min="15855" max="15855" width="7.125" style="67" customWidth="1"/>
    <col min="15856" max="15856" width="8.125" style="67" customWidth="1"/>
    <col min="15857" max="15859" width="14.125" style="67" customWidth="1"/>
    <col min="15860" max="15860" width="9.125" style="67" customWidth="1"/>
    <col min="15861" max="16101" width="9" style="67"/>
    <col min="16102" max="16102" width="4.75" style="67" customWidth="1"/>
    <col min="16103" max="16103" width="18.375" style="67" customWidth="1"/>
    <col min="16104" max="16104" width="7.625" style="67" customWidth="1"/>
    <col min="16105" max="16105" width="10.125" style="67" customWidth="1"/>
    <col min="16106" max="16106" width="27.125" style="67" customWidth="1"/>
    <col min="16107" max="16107" width="6" style="67" customWidth="1"/>
    <col min="16108" max="16108" width="4.375" style="67" customWidth="1"/>
    <col min="16109" max="16109" width="14.75" style="67" customWidth="1"/>
    <col min="16110" max="16110" width="27.125" style="67" customWidth="1"/>
    <col min="16111" max="16111" width="7.125" style="67" customWidth="1"/>
    <col min="16112" max="16112" width="8.125" style="67" customWidth="1"/>
    <col min="16113" max="16115" width="14.125" style="67" customWidth="1"/>
    <col min="16116" max="16116" width="9.125" style="67" customWidth="1"/>
    <col min="16117" max="16384" width="9" style="67"/>
  </cols>
  <sheetData>
    <row r="1" spans="1:11" s="2" customFormat="1" ht="35.1" customHeight="1" x14ac:dyDescent="0.3">
      <c r="A1" s="451" t="s">
        <v>24</v>
      </c>
      <c r="B1" s="451" t="s">
        <v>67</v>
      </c>
      <c r="C1" s="451" t="s">
        <v>71</v>
      </c>
      <c r="D1" s="451" t="s">
        <v>72</v>
      </c>
      <c r="E1" s="449" t="s">
        <v>68</v>
      </c>
      <c r="F1" s="422" t="s">
        <v>370</v>
      </c>
      <c r="G1" s="449" t="s">
        <v>372</v>
      </c>
      <c r="H1" s="505" t="s">
        <v>373</v>
      </c>
      <c r="I1" s="506"/>
      <c r="J1" s="507"/>
      <c r="K1" s="451" t="s">
        <v>1</v>
      </c>
    </row>
    <row r="2" spans="1:11" s="2" customFormat="1" ht="28.5" customHeight="1" x14ac:dyDescent="0.3">
      <c r="A2" s="452"/>
      <c r="B2" s="452"/>
      <c r="C2" s="452"/>
      <c r="D2" s="452"/>
      <c r="E2" s="450"/>
      <c r="F2" s="423" t="s">
        <v>371</v>
      </c>
      <c r="G2" s="450"/>
      <c r="H2" s="421">
        <v>2567</v>
      </c>
      <c r="I2" s="421">
        <v>2568</v>
      </c>
      <c r="J2" s="421">
        <v>2569</v>
      </c>
      <c r="K2" s="452"/>
    </row>
    <row r="3" spans="1:11" s="69" customFormat="1" ht="21.75" customHeight="1" x14ac:dyDescent="0.3">
      <c r="A3" s="141">
        <v>1</v>
      </c>
      <c r="B3" s="93" t="s">
        <v>235</v>
      </c>
      <c r="C3" s="77" t="s">
        <v>36</v>
      </c>
      <c r="D3" s="77" t="s">
        <v>82</v>
      </c>
      <c r="E3" s="102" t="s">
        <v>78</v>
      </c>
      <c r="F3" s="8" t="s">
        <v>375</v>
      </c>
      <c r="G3" s="8" t="s">
        <v>374</v>
      </c>
      <c r="H3" s="181" t="s">
        <v>2</v>
      </c>
      <c r="I3" s="77" t="s">
        <v>2</v>
      </c>
      <c r="J3" s="77" t="s">
        <v>2</v>
      </c>
      <c r="K3" s="77"/>
    </row>
    <row r="4" spans="1:11" s="69" customFormat="1" ht="21.75" customHeight="1" x14ac:dyDescent="0.3">
      <c r="A4" s="143"/>
      <c r="B4" s="94"/>
      <c r="C4" s="88"/>
      <c r="D4" s="88"/>
      <c r="E4" s="79" t="s">
        <v>349</v>
      </c>
      <c r="F4" s="12"/>
      <c r="G4" s="12"/>
      <c r="H4" s="188"/>
      <c r="I4" s="88"/>
      <c r="J4" s="88"/>
      <c r="K4" s="88"/>
    </row>
    <row r="5" spans="1:11" s="2" customFormat="1" ht="18.75" x14ac:dyDescent="0.3">
      <c r="A5" s="199">
        <v>2</v>
      </c>
      <c r="B5" s="5" t="s">
        <v>198</v>
      </c>
      <c r="C5" s="14" t="s">
        <v>34</v>
      </c>
      <c r="D5" s="14" t="s">
        <v>80</v>
      </c>
      <c r="E5" s="14" t="s">
        <v>78</v>
      </c>
      <c r="F5" s="5" t="s">
        <v>376</v>
      </c>
      <c r="G5" s="5" t="s">
        <v>38</v>
      </c>
      <c r="H5" s="71"/>
      <c r="I5" s="14"/>
      <c r="J5" s="14"/>
      <c r="K5" s="14"/>
    </row>
    <row r="6" spans="1:11" s="2" customFormat="1" ht="18.75" x14ac:dyDescent="0.3">
      <c r="A6" s="199"/>
      <c r="B6" s="5"/>
      <c r="C6" s="14"/>
      <c r="D6" s="14"/>
      <c r="E6" s="14" t="s">
        <v>350</v>
      </c>
      <c r="F6" s="425"/>
      <c r="G6" s="425"/>
      <c r="H6" s="71"/>
      <c r="I6" s="14"/>
      <c r="J6" s="14"/>
      <c r="K6" s="14"/>
    </row>
    <row r="7" spans="1:11" s="2" customFormat="1" ht="18.75" x14ac:dyDescent="0.3">
      <c r="A7" s="203">
        <v>3</v>
      </c>
      <c r="B7" s="8" t="s">
        <v>83</v>
      </c>
      <c r="C7" s="102" t="s">
        <v>181</v>
      </c>
      <c r="D7" s="102" t="s">
        <v>80</v>
      </c>
      <c r="E7" s="102" t="s">
        <v>199</v>
      </c>
      <c r="F7" s="8" t="s">
        <v>379</v>
      </c>
      <c r="G7" s="102" t="s">
        <v>290</v>
      </c>
      <c r="H7" s="509" t="s">
        <v>237</v>
      </c>
      <c r="I7" s="102"/>
      <c r="J7" s="102"/>
      <c r="K7" s="102"/>
    </row>
    <row r="8" spans="1:11" s="2" customFormat="1" ht="18.75" x14ac:dyDescent="0.3">
      <c r="A8" s="200"/>
      <c r="B8" s="12"/>
      <c r="C8" s="79"/>
      <c r="D8" s="79"/>
      <c r="E8" s="88" t="s">
        <v>348</v>
      </c>
      <c r="F8" s="413"/>
      <c r="G8" s="413"/>
      <c r="H8" s="186"/>
      <c r="I8" s="79"/>
      <c r="J8" s="79"/>
      <c r="K8" s="79"/>
    </row>
    <row r="9" spans="1:11" s="2" customFormat="1" ht="18.75" x14ac:dyDescent="0.3">
      <c r="A9" s="199">
        <v>4</v>
      </c>
      <c r="B9" s="5" t="s">
        <v>200</v>
      </c>
      <c r="C9" s="14" t="s">
        <v>38</v>
      </c>
      <c r="D9" s="14" t="s">
        <v>86</v>
      </c>
      <c r="E9" s="14" t="s">
        <v>78</v>
      </c>
      <c r="F9" s="5" t="s">
        <v>380</v>
      </c>
      <c r="G9" s="102" t="s">
        <v>290</v>
      </c>
      <c r="H9" s="509" t="s">
        <v>237</v>
      </c>
      <c r="I9" s="14"/>
      <c r="J9" s="14"/>
      <c r="K9" s="14"/>
    </row>
    <row r="10" spans="1:11" s="2" customFormat="1" ht="18.75" x14ac:dyDescent="0.3">
      <c r="A10" s="200"/>
      <c r="B10" s="12"/>
      <c r="C10" s="79"/>
      <c r="D10" s="79"/>
      <c r="E10" s="79" t="s">
        <v>351</v>
      </c>
      <c r="F10" s="426"/>
      <c r="G10" s="426"/>
      <c r="H10" s="407"/>
      <c r="I10" s="79"/>
      <c r="J10" s="79"/>
      <c r="K10" s="79"/>
    </row>
    <row r="11" spans="1:11" s="68" customFormat="1" ht="21.75" customHeight="1" x14ac:dyDescent="0.3">
      <c r="A11" s="141">
        <v>5</v>
      </c>
      <c r="B11" s="80" t="s">
        <v>91</v>
      </c>
      <c r="C11" s="301" t="s">
        <v>127</v>
      </c>
      <c r="D11" s="77" t="s">
        <v>33</v>
      </c>
      <c r="E11" s="77" t="s">
        <v>75</v>
      </c>
      <c r="F11" s="77" t="s">
        <v>381</v>
      </c>
      <c r="G11" s="102" t="s">
        <v>377</v>
      </c>
      <c r="H11" s="221"/>
      <c r="I11" s="301"/>
      <c r="J11" s="77"/>
      <c r="K11" s="77"/>
    </row>
    <row r="12" spans="1:11" s="68" customFormat="1" ht="21.75" customHeight="1" x14ac:dyDescent="0.2">
      <c r="A12" s="142"/>
      <c r="B12" s="81"/>
      <c r="C12" s="296" t="s">
        <v>128</v>
      </c>
      <c r="D12" s="78"/>
      <c r="E12" s="78" t="s">
        <v>356</v>
      </c>
      <c r="F12" s="428"/>
      <c r="G12" s="428"/>
      <c r="H12" s="206"/>
      <c r="I12" s="296"/>
      <c r="J12" s="78"/>
      <c r="K12" s="78"/>
    </row>
    <row r="13" spans="1:11" s="69" customFormat="1" ht="21" customHeight="1" x14ac:dyDescent="0.3">
      <c r="A13" s="141">
        <v>6</v>
      </c>
      <c r="B13" s="93" t="s">
        <v>93</v>
      </c>
      <c r="C13" s="181" t="s">
        <v>40</v>
      </c>
      <c r="D13" s="77" t="s">
        <v>82</v>
      </c>
      <c r="E13" s="77" t="s">
        <v>75</v>
      </c>
      <c r="F13" s="77" t="s">
        <v>382</v>
      </c>
      <c r="G13" s="102" t="s">
        <v>290</v>
      </c>
      <c r="H13" s="221"/>
      <c r="I13" s="509" t="s">
        <v>237</v>
      </c>
      <c r="J13" s="77"/>
      <c r="K13" s="77"/>
    </row>
    <row r="14" spans="1:11" s="69" customFormat="1" ht="21" customHeight="1" x14ac:dyDescent="0.2">
      <c r="A14" s="143"/>
      <c r="B14" s="94"/>
      <c r="C14" s="188"/>
      <c r="D14" s="88"/>
      <c r="E14" s="88" t="s">
        <v>348</v>
      </c>
      <c r="F14" s="413"/>
      <c r="G14" s="413"/>
      <c r="H14" s="222"/>
      <c r="I14" s="188"/>
      <c r="J14" s="88"/>
      <c r="K14" s="88"/>
    </row>
    <row r="15" spans="1:11" s="69" customFormat="1" ht="21" customHeight="1" x14ac:dyDescent="0.3">
      <c r="A15" s="141">
        <v>7</v>
      </c>
      <c r="B15" s="8" t="s">
        <v>95</v>
      </c>
      <c r="C15" s="209" t="s">
        <v>182</v>
      </c>
      <c r="D15" s="102" t="s">
        <v>80</v>
      </c>
      <c r="E15" s="102" t="s">
        <v>78</v>
      </c>
      <c r="F15" s="102" t="s">
        <v>383</v>
      </c>
      <c r="G15" s="102" t="s">
        <v>290</v>
      </c>
      <c r="H15" s="219"/>
      <c r="I15" s="509" t="s">
        <v>237</v>
      </c>
      <c r="J15" s="102"/>
      <c r="K15" s="102"/>
    </row>
    <row r="16" spans="1:11" s="69" customFormat="1" ht="21" customHeight="1" x14ac:dyDescent="0.3">
      <c r="A16" s="143"/>
      <c r="B16" s="12"/>
      <c r="C16" s="186"/>
      <c r="D16" s="79"/>
      <c r="E16" s="79" t="s">
        <v>349</v>
      </c>
      <c r="F16" s="429"/>
      <c r="G16" s="429"/>
      <c r="H16" s="424"/>
      <c r="I16" s="186"/>
      <c r="J16" s="79"/>
      <c r="K16" s="79"/>
    </row>
    <row r="17" spans="1:12" s="2" customFormat="1" ht="21" customHeight="1" x14ac:dyDescent="0.3">
      <c r="A17" s="199">
        <v>8</v>
      </c>
      <c r="B17" s="5" t="s">
        <v>206</v>
      </c>
      <c r="C17" s="71" t="s">
        <v>43</v>
      </c>
      <c r="D17" s="14" t="s">
        <v>86</v>
      </c>
      <c r="E17" s="14" t="s">
        <v>78</v>
      </c>
      <c r="F17" s="14" t="s">
        <v>384</v>
      </c>
      <c r="G17" s="102" t="s">
        <v>43</v>
      </c>
      <c r="H17" s="364"/>
      <c r="I17" s="71"/>
      <c r="J17" s="14"/>
      <c r="K17" s="14"/>
    </row>
    <row r="18" spans="1:12" s="2" customFormat="1" ht="21" customHeight="1" x14ac:dyDescent="0.3">
      <c r="A18" s="200"/>
      <c r="B18" s="12"/>
      <c r="C18" s="186"/>
      <c r="D18" s="79"/>
      <c r="E18" s="79" t="s">
        <v>352</v>
      </c>
      <c r="F18" s="429"/>
      <c r="G18" s="429"/>
      <c r="H18" s="424"/>
      <c r="I18" s="186"/>
      <c r="J18" s="79"/>
      <c r="K18" s="79"/>
    </row>
    <row r="19" spans="1:12" s="68" customFormat="1" ht="21.75" customHeight="1" x14ac:dyDescent="0.3">
      <c r="A19" s="141">
        <v>9</v>
      </c>
      <c r="B19" s="80" t="s">
        <v>101</v>
      </c>
      <c r="C19" s="301" t="s">
        <v>129</v>
      </c>
      <c r="D19" s="77" t="s">
        <v>33</v>
      </c>
      <c r="E19" s="77" t="s">
        <v>78</v>
      </c>
      <c r="F19" s="77" t="s">
        <v>385</v>
      </c>
      <c r="G19" s="102" t="s">
        <v>290</v>
      </c>
      <c r="H19" s="510" t="s">
        <v>237</v>
      </c>
      <c r="I19" s="301"/>
      <c r="J19" s="77"/>
      <c r="K19" s="77"/>
    </row>
    <row r="20" spans="1:12" s="68" customFormat="1" ht="21.75" customHeight="1" x14ac:dyDescent="0.2">
      <c r="A20" s="143"/>
      <c r="B20" s="223"/>
      <c r="C20" s="297" t="s">
        <v>130</v>
      </c>
      <c r="D20" s="88"/>
      <c r="E20" s="88" t="s">
        <v>357</v>
      </c>
      <c r="F20" s="413"/>
      <c r="G20" s="413"/>
      <c r="H20" s="88"/>
      <c r="I20" s="297"/>
      <c r="J20" s="88"/>
      <c r="K20" s="88"/>
    </row>
    <row r="21" spans="1:12" s="69" customFormat="1" ht="21" customHeight="1" x14ac:dyDescent="0.3">
      <c r="A21" s="142">
        <v>10</v>
      </c>
      <c r="B21" s="82" t="s">
        <v>208</v>
      </c>
      <c r="C21" s="73" t="s">
        <v>45</v>
      </c>
      <c r="D21" s="14" t="s">
        <v>86</v>
      </c>
      <c r="E21" s="14" t="s">
        <v>78</v>
      </c>
      <c r="F21" s="14" t="s">
        <v>391</v>
      </c>
      <c r="G21" s="102" t="s">
        <v>290</v>
      </c>
      <c r="H21" s="206"/>
      <c r="I21" s="509" t="s">
        <v>237</v>
      </c>
      <c r="J21" s="14"/>
      <c r="K21" s="14"/>
    </row>
    <row r="22" spans="1:12" s="69" customFormat="1" ht="21" customHeight="1" x14ac:dyDescent="0.3">
      <c r="A22" s="143"/>
      <c r="B22" s="94"/>
      <c r="C22" s="188"/>
      <c r="D22" s="79"/>
      <c r="E22" s="79" t="s">
        <v>238</v>
      </c>
      <c r="F22" s="79"/>
      <c r="G22" s="79"/>
      <c r="H22" s="222"/>
      <c r="I22" s="188"/>
      <c r="J22" s="79"/>
      <c r="K22" s="79"/>
    </row>
    <row r="23" spans="1:12" s="68" customFormat="1" ht="21.75" customHeight="1" x14ac:dyDescent="0.3">
      <c r="A23" s="141">
        <v>11</v>
      </c>
      <c r="B23" s="80" t="s">
        <v>214</v>
      </c>
      <c r="C23" s="274" t="s">
        <v>212</v>
      </c>
      <c r="D23" s="77" t="s">
        <v>80</v>
      </c>
      <c r="E23" s="77" t="s">
        <v>78</v>
      </c>
      <c r="F23" s="77" t="s">
        <v>383</v>
      </c>
      <c r="G23" s="102" t="s">
        <v>290</v>
      </c>
      <c r="H23" s="431"/>
      <c r="I23" s="509" t="s">
        <v>237</v>
      </c>
      <c r="J23" s="77"/>
      <c r="K23" s="77"/>
    </row>
    <row r="24" spans="1:12" s="68" customFormat="1" ht="22.5" customHeight="1" x14ac:dyDescent="0.3">
      <c r="A24" s="143"/>
      <c r="B24" s="223"/>
      <c r="C24" s="297"/>
      <c r="D24" s="88"/>
      <c r="E24" s="88" t="s">
        <v>352</v>
      </c>
      <c r="F24" s="427"/>
      <c r="G24" s="427"/>
      <c r="H24" s="432"/>
      <c r="I24" s="297"/>
      <c r="J24" s="88"/>
      <c r="K24" s="88"/>
    </row>
    <row r="25" spans="1:12" s="69" customFormat="1" ht="21" customHeight="1" x14ac:dyDescent="0.3">
      <c r="A25" s="141">
        <v>12</v>
      </c>
      <c r="B25" s="93" t="s">
        <v>106</v>
      </c>
      <c r="C25" s="181" t="s">
        <v>10</v>
      </c>
      <c r="D25" s="77" t="s">
        <v>2</v>
      </c>
      <c r="E25" s="102" t="s">
        <v>75</v>
      </c>
      <c r="F25" s="102" t="s">
        <v>386</v>
      </c>
      <c r="G25" s="102" t="s">
        <v>290</v>
      </c>
      <c r="H25" s="510" t="s">
        <v>237</v>
      </c>
      <c r="I25" s="181"/>
      <c r="J25" s="77"/>
      <c r="K25" s="77"/>
    </row>
    <row r="26" spans="1:12" s="69" customFormat="1" ht="21" customHeight="1" x14ac:dyDescent="0.3">
      <c r="A26" s="143"/>
      <c r="B26" s="94"/>
      <c r="C26" s="188" t="s">
        <v>340</v>
      </c>
      <c r="D26" s="88"/>
      <c r="E26" s="79" t="s">
        <v>360</v>
      </c>
      <c r="F26" s="429"/>
      <c r="G26" s="429"/>
      <c r="H26" s="88"/>
      <c r="I26" s="188"/>
      <c r="J26" s="88"/>
      <c r="K26" s="88"/>
    </row>
    <row r="27" spans="1:12" s="69" customFormat="1" ht="21" customHeight="1" x14ac:dyDescent="0.3">
      <c r="A27" s="73"/>
      <c r="B27" s="74"/>
      <c r="C27" s="73"/>
      <c r="D27" s="73"/>
      <c r="E27" s="71"/>
      <c r="F27" s="411"/>
      <c r="G27" s="411"/>
      <c r="H27" s="73"/>
      <c r="I27" s="73"/>
      <c r="J27" s="73"/>
      <c r="K27" s="73"/>
      <c r="L27" s="74"/>
    </row>
    <row r="28" spans="1:12" s="69" customFormat="1" ht="45" customHeight="1" x14ac:dyDescent="0.2">
      <c r="A28" s="451" t="s">
        <v>24</v>
      </c>
      <c r="B28" s="451" t="s">
        <v>67</v>
      </c>
      <c r="C28" s="451" t="s">
        <v>71</v>
      </c>
      <c r="D28" s="451" t="s">
        <v>72</v>
      </c>
      <c r="E28" s="449" t="s">
        <v>68</v>
      </c>
      <c r="F28" s="434" t="s">
        <v>370</v>
      </c>
      <c r="G28" s="449" t="s">
        <v>372</v>
      </c>
      <c r="H28" s="512" t="s">
        <v>373</v>
      </c>
      <c r="I28" s="513"/>
      <c r="J28" s="514"/>
      <c r="K28" s="451" t="s">
        <v>1</v>
      </c>
      <c r="L28" s="74"/>
    </row>
    <row r="29" spans="1:12" s="69" customFormat="1" ht="23.25" customHeight="1" x14ac:dyDescent="0.2">
      <c r="A29" s="452"/>
      <c r="B29" s="452"/>
      <c r="C29" s="452"/>
      <c r="D29" s="452"/>
      <c r="E29" s="450"/>
      <c r="F29" s="435" t="s">
        <v>371</v>
      </c>
      <c r="G29" s="450"/>
      <c r="H29" s="433">
        <v>2567</v>
      </c>
      <c r="I29" s="433">
        <v>2568</v>
      </c>
      <c r="J29" s="433">
        <v>2569</v>
      </c>
      <c r="K29" s="452"/>
    </row>
    <row r="30" spans="1:12" s="69" customFormat="1" ht="21" customHeight="1" x14ac:dyDescent="0.3">
      <c r="A30" s="142">
        <v>13</v>
      </c>
      <c r="B30" s="82" t="s">
        <v>107</v>
      </c>
      <c r="C30" s="73" t="s">
        <v>10</v>
      </c>
      <c r="D30" s="78" t="s">
        <v>2</v>
      </c>
      <c r="E30" s="14" t="s">
        <v>78</v>
      </c>
      <c r="F30" s="14" t="s">
        <v>387</v>
      </c>
      <c r="G30" s="14" t="s">
        <v>290</v>
      </c>
      <c r="H30" s="511" t="s">
        <v>237</v>
      </c>
      <c r="I30" s="73"/>
      <c r="J30" s="78"/>
      <c r="K30" s="78"/>
    </row>
    <row r="31" spans="1:12" s="69" customFormat="1" ht="21" customHeight="1" x14ac:dyDescent="0.3">
      <c r="A31" s="142"/>
      <c r="B31" s="82"/>
      <c r="C31" s="73"/>
      <c r="D31" s="78"/>
      <c r="E31" s="14" t="s">
        <v>361</v>
      </c>
      <c r="F31" s="14"/>
      <c r="G31" s="14"/>
      <c r="H31" s="88"/>
      <c r="I31" s="73"/>
      <c r="J31" s="78"/>
      <c r="K31" s="78"/>
    </row>
    <row r="32" spans="1:12" s="68" customFormat="1" ht="21.75" customHeight="1" x14ac:dyDescent="0.3">
      <c r="A32" s="141">
        <v>14</v>
      </c>
      <c r="B32" s="93" t="s">
        <v>108</v>
      </c>
      <c r="C32" s="181" t="s">
        <v>10</v>
      </c>
      <c r="D32" s="77" t="s">
        <v>2</v>
      </c>
      <c r="E32" s="102" t="s">
        <v>78</v>
      </c>
      <c r="F32" s="102" t="s">
        <v>387</v>
      </c>
      <c r="G32" s="102" t="s">
        <v>290</v>
      </c>
      <c r="H32" s="510" t="s">
        <v>237</v>
      </c>
      <c r="I32" s="181"/>
      <c r="J32" s="77"/>
      <c r="K32" s="77"/>
    </row>
    <row r="33" spans="1:11" s="68" customFormat="1" ht="21.75" customHeight="1" x14ac:dyDescent="0.3">
      <c r="A33" s="143"/>
      <c r="B33" s="94"/>
      <c r="C33" s="188"/>
      <c r="D33" s="88"/>
      <c r="E33" s="79" t="s">
        <v>361</v>
      </c>
      <c r="F33" s="79"/>
      <c r="G33" s="79"/>
      <c r="H33" s="88"/>
      <c r="I33" s="188"/>
      <c r="J33" s="88"/>
      <c r="K33" s="88"/>
    </row>
    <row r="34" spans="1:11" s="69" customFormat="1" ht="21.75" customHeight="1" x14ac:dyDescent="0.3">
      <c r="A34" s="141">
        <v>15</v>
      </c>
      <c r="B34" s="80" t="s">
        <v>269</v>
      </c>
      <c r="C34" s="292" t="s">
        <v>134</v>
      </c>
      <c r="D34" s="77" t="s">
        <v>33</v>
      </c>
      <c r="E34" s="77" t="s">
        <v>75</v>
      </c>
      <c r="F34" s="77" t="s">
        <v>388</v>
      </c>
      <c r="G34" s="102" t="s">
        <v>378</v>
      </c>
      <c r="H34" s="221"/>
      <c r="I34" s="292"/>
      <c r="J34" s="77"/>
      <c r="K34" s="77"/>
    </row>
    <row r="35" spans="1:11" s="69" customFormat="1" ht="21.75" customHeight="1" x14ac:dyDescent="0.2">
      <c r="A35" s="143"/>
      <c r="B35" s="223"/>
      <c r="C35" s="293" t="s">
        <v>135</v>
      </c>
      <c r="D35" s="88"/>
      <c r="E35" s="88" t="s">
        <v>348</v>
      </c>
      <c r="F35" s="413"/>
      <c r="G35" s="413"/>
      <c r="H35" s="222"/>
      <c r="I35" s="293"/>
      <c r="J35" s="88"/>
      <c r="K35" s="88"/>
    </row>
    <row r="36" spans="1:11" s="68" customFormat="1" ht="21.75" customHeight="1" x14ac:dyDescent="0.3">
      <c r="A36" s="142">
        <v>16</v>
      </c>
      <c r="B36" s="82" t="s">
        <v>112</v>
      </c>
      <c r="C36" s="78" t="s">
        <v>49</v>
      </c>
      <c r="D36" s="78" t="s">
        <v>82</v>
      </c>
      <c r="E36" s="14" t="s">
        <v>78</v>
      </c>
      <c r="F36" s="14" t="s">
        <v>389</v>
      </c>
      <c r="G36" s="102" t="s">
        <v>290</v>
      </c>
      <c r="H36" s="206"/>
      <c r="I36" s="78"/>
      <c r="J36" s="509" t="s">
        <v>237</v>
      </c>
      <c r="K36" s="78"/>
    </row>
    <row r="37" spans="1:11" s="68" customFormat="1" ht="21.75" customHeight="1" x14ac:dyDescent="0.3">
      <c r="A37" s="143"/>
      <c r="B37" s="94"/>
      <c r="C37" s="88"/>
      <c r="D37" s="88"/>
      <c r="E37" s="79" t="s">
        <v>352</v>
      </c>
      <c r="F37" s="430"/>
      <c r="G37" s="430"/>
      <c r="H37" s="222"/>
      <c r="I37" s="88"/>
      <c r="J37" s="88"/>
      <c r="K37" s="88"/>
    </row>
    <row r="38" spans="1:11" x14ac:dyDescent="0.35">
      <c r="A38" s="141">
        <v>17</v>
      </c>
      <c r="B38" s="77" t="s">
        <v>97</v>
      </c>
      <c r="C38" s="273" t="s">
        <v>227</v>
      </c>
      <c r="D38" s="77" t="s">
        <v>230</v>
      </c>
      <c r="E38" s="77" t="s">
        <v>78</v>
      </c>
      <c r="F38" s="77" t="s">
        <v>390</v>
      </c>
      <c r="G38" s="102" t="s">
        <v>227</v>
      </c>
      <c r="H38" s="221"/>
      <c r="I38" s="273"/>
      <c r="J38" s="77"/>
      <c r="K38" s="77"/>
    </row>
    <row r="39" spans="1:11" x14ac:dyDescent="0.35">
      <c r="A39" s="143"/>
      <c r="B39" s="223"/>
      <c r="C39" s="293"/>
      <c r="D39" s="88"/>
      <c r="E39" s="88" t="s">
        <v>349</v>
      </c>
      <c r="F39" s="88"/>
      <c r="G39" s="88"/>
      <c r="H39" s="222"/>
      <c r="I39" s="293"/>
      <c r="J39" s="88"/>
      <c r="K39" s="88"/>
    </row>
  </sheetData>
  <mergeCells count="16">
    <mergeCell ref="G28:G29"/>
    <mergeCell ref="H28:J28"/>
    <mergeCell ref="K28:K29"/>
    <mergeCell ref="A28:A29"/>
    <mergeCell ref="B28:B29"/>
    <mergeCell ref="C28:C29"/>
    <mergeCell ref="D28:D29"/>
    <mergeCell ref="E28:E29"/>
    <mergeCell ref="G1:G2"/>
    <mergeCell ref="H1:J1"/>
    <mergeCell ref="K1:K2"/>
    <mergeCell ref="A1:A2"/>
    <mergeCell ref="B1:B2"/>
    <mergeCell ref="E1:E2"/>
    <mergeCell ref="C1:C2"/>
    <mergeCell ref="D1:D2"/>
  </mergeCells>
  <pageMargins left="0.51181102362204722" right="0.19685039370078741" top="0.26" bottom="0.25" header="0.26" footer="0.25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R58"/>
  <sheetViews>
    <sheetView topLeftCell="A38" workbookViewId="0">
      <selection activeCell="I57" sqref="I57"/>
    </sheetView>
  </sheetViews>
  <sheetFormatPr defaultRowHeight="14.25" x14ac:dyDescent="0.2"/>
  <cols>
    <col min="7" max="7" width="10.375" bestFit="1" customWidth="1"/>
    <col min="9" max="9" width="13.875" bestFit="1" customWidth="1"/>
    <col min="10" max="10" width="10.375" bestFit="1" customWidth="1"/>
    <col min="12" max="12" width="12.125" customWidth="1"/>
    <col min="13" max="13" width="13.125" bestFit="1" customWidth="1"/>
  </cols>
  <sheetData>
    <row r="5" spans="6:18" x14ac:dyDescent="0.2">
      <c r="G5" s="508">
        <v>2561</v>
      </c>
      <c r="H5" s="508"/>
      <c r="I5" s="508"/>
      <c r="J5" s="508"/>
      <c r="K5" s="508">
        <v>2562</v>
      </c>
      <c r="L5" s="508"/>
      <c r="M5" s="508"/>
      <c r="N5" s="508"/>
      <c r="O5" s="508">
        <v>2562</v>
      </c>
      <c r="P5" s="508"/>
      <c r="Q5" s="508"/>
      <c r="R5" s="508"/>
    </row>
    <row r="6" spans="6:18" x14ac:dyDescent="0.2">
      <c r="F6">
        <v>60830</v>
      </c>
      <c r="G6">
        <v>62760</v>
      </c>
      <c r="H6">
        <f>+G6-F6</f>
        <v>1930</v>
      </c>
      <c r="I6">
        <v>12</v>
      </c>
      <c r="J6" s="50">
        <f>+I6*H6</f>
        <v>23160</v>
      </c>
      <c r="K6">
        <v>64670</v>
      </c>
      <c r="L6">
        <f>+K6-G6</f>
        <v>1910</v>
      </c>
      <c r="M6">
        <v>12</v>
      </c>
      <c r="N6" s="50">
        <f>+M6*L6</f>
        <v>22920</v>
      </c>
      <c r="O6">
        <v>66600</v>
      </c>
      <c r="P6">
        <f>+O6-K6</f>
        <v>1930</v>
      </c>
      <c r="Q6">
        <v>12</v>
      </c>
      <c r="R6" s="50">
        <f>+Q6*P6</f>
        <v>23160</v>
      </c>
    </row>
    <row r="7" spans="6:18" x14ac:dyDescent="0.2">
      <c r="G7">
        <v>10000</v>
      </c>
    </row>
    <row r="8" spans="6:18" x14ac:dyDescent="0.2">
      <c r="G8">
        <v>10000</v>
      </c>
    </row>
    <row r="9" spans="6:18" x14ac:dyDescent="0.2">
      <c r="G9">
        <f>+G8+G7+G6</f>
        <v>82760</v>
      </c>
    </row>
    <row r="10" spans="6:18" x14ac:dyDescent="0.2">
      <c r="G10">
        <v>12</v>
      </c>
    </row>
    <row r="11" spans="6:18" x14ac:dyDescent="0.2">
      <c r="G11">
        <f>+G10*G9</f>
        <v>993120</v>
      </c>
    </row>
    <row r="18" spans="6:13" x14ac:dyDescent="0.2">
      <c r="F18">
        <f>+G18*12</f>
        <v>232080</v>
      </c>
      <c r="G18">
        <v>19340</v>
      </c>
      <c r="H18" s="60">
        <v>0.04</v>
      </c>
      <c r="I18">
        <f>+H18*G18</f>
        <v>773.6</v>
      </c>
      <c r="J18" s="61">
        <v>780</v>
      </c>
      <c r="K18">
        <v>12</v>
      </c>
      <c r="L18" s="62">
        <f>+K18*J18</f>
        <v>9360</v>
      </c>
      <c r="M18" s="61">
        <f>+L18+F18</f>
        <v>241440</v>
      </c>
    </row>
    <row r="19" spans="6:13" x14ac:dyDescent="0.2">
      <c r="G19" s="62">
        <f>+G18+J18</f>
        <v>20120</v>
      </c>
      <c r="H19" s="60">
        <v>0.04</v>
      </c>
      <c r="I19" s="62">
        <f>+H19*G19</f>
        <v>804.80000000000007</v>
      </c>
      <c r="J19" s="61">
        <v>810</v>
      </c>
      <c r="K19">
        <v>12</v>
      </c>
      <c r="L19" s="62">
        <f>+K19*J19</f>
        <v>9720</v>
      </c>
      <c r="M19" s="62">
        <f>+M18+L19</f>
        <v>251160</v>
      </c>
    </row>
    <row r="20" spans="6:13" x14ac:dyDescent="0.2">
      <c r="G20" s="62">
        <f>+G19+J19</f>
        <v>20930</v>
      </c>
      <c r="H20" s="60">
        <v>0.04</v>
      </c>
      <c r="I20" s="62">
        <f>+H20*G20</f>
        <v>837.2</v>
      </c>
      <c r="J20" s="61">
        <v>840</v>
      </c>
      <c r="K20">
        <v>12</v>
      </c>
      <c r="L20" s="62">
        <f>+K20*J20</f>
        <v>10080</v>
      </c>
      <c r="M20" s="62">
        <f>+M19+L20</f>
        <v>261240</v>
      </c>
    </row>
    <row r="21" spans="6:13" x14ac:dyDescent="0.2">
      <c r="H21" s="60"/>
    </row>
    <row r="25" spans="6:13" x14ac:dyDescent="0.2">
      <c r="H25">
        <v>108000</v>
      </c>
    </row>
    <row r="26" spans="6:13" x14ac:dyDescent="0.2">
      <c r="H26">
        <v>12</v>
      </c>
    </row>
    <row r="27" spans="6:13" x14ac:dyDescent="0.2">
      <c r="H27">
        <f>+H25/H26</f>
        <v>9000</v>
      </c>
    </row>
    <row r="30" spans="6:13" x14ac:dyDescent="0.2">
      <c r="F30">
        <v>297900</v>
      </c>
      <c r="G30">
        <v>9720</v>
      </c>
      <c r="H30">
        <f>+G30+F30</f>
        <v>307620</v>
      </c>
      <c r="I30">
        <f>+H30+G30</f>
        <v>317340</v>
      </c>
      <c r="J30">
        <f>+I30+G30</f>
        <v>327060</v>
      </c>
    </row>
    <row r="34" spans="6:12" x14ac:dyDescent="0.2">
      <c r="F34">
        <v>8750</v>
      </c>
      <c r="J34">
        <v>9720</v>
      </c>
    </row>
    <row r="35" spans="6:12" x14ac:dyDescent="0.2">
      <c r="F35">
        <v>40900</v>
      </c>
      <c r="J35">
        <f>+J34/12</f>
        <v>810</v>
      </c>
    </row>
    <row r="36" spans="6:12" x14ac:dyDescent="0.2">
      <c r="F36">
        <f>+F35+F34</f>
        <v>49650</v>
      </c>
    </row>
    <row r="37" spans="6:12" x14ac:dyDescent="0.2">
      <c r="F37">
        <f>+F36/2</f>
        <v>24825</v>
      </c>
    </row>
    <row r="38" spans="6:12" x14ac:dyDescent="0.2">
      <c r="F38">
        <f>+F37*12</f>
        <v>297900</v>
      </c>
    </row>
    <row r="41" spans="6:12" x14ac:dyDescent="0.2">
      <c r="K41">
        <v>9090</v>
      </c>
      <c r="L41">
        <v>40900</v>
      </c>
    </row>
    <row r="42" spans="6:12" x14ac:dyDescent="0.2">
      <c r="K42">
        <v>8750</v>
      </c>
      <c r="L42">
        <v>39620</v>
      </c>
    </row>
    <row r="43" spans="6:12" x14ac:dyDescent="0.2">
      <c r="K43">
        <f>+K41-K42</f>
        <v>340</v>
      </c>
      <c r="L43">
        <f>+L41-L42</f>
        <v>1280</v>
      </c>
    </row>
    <row r="44" spans="6:12" x14ac:dyDescent="0.2">
      <c r="L44">
        <f>+L43+K43</f>
        <v>1620</v>
      </c>
    </row>
    <row r="45" spans="6:12" x14ac:dyDescent="0.2">
      <c r="L45">
        <f>+L44/2</f>
        <v>810</v>
      </c>
    </row>
    <row r="54" spans="9:9" x14ac:dyDescent="0.2">
      <c r="I54" s="171">
        <v>12813720</v>
      </c>
    </row>
    <row r="55" spans="9:9" x14ac:dyDescent="0.2">
      <c r="I55" s="171">
        <f>I54*15/100</f>
        <v>1922058</v>
      </c>
    </row>
    <row r="56" spans="9:9" x14ac:dyDescent="0.2">
      <c r="I56" s="171">
        <f>SUM(I54:I55)</f>
        <v>14735778</v>
      </c>
    </row>
    <row r="57" spans="9:9" x14ac:dyDescent="0.2">
      <c r="I57" s="171">
        <f>I56/54600000</f>
        <v>0.26988604395604393</v>
      </c>
    </row>
    <row r="58" spans="9:9" x14ac:dyDescent="0.2">
      <c r="I58" s="171"/>
    </row>
  </sheetData>
  <mergeCells count="3">
    <mergeCell ref="O5:R5"/>
    <mergeCell ref="G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บัญชีขออนุมัติการจัดทำแผน</vt:lpstr>
      <vt:lpstr>บัญชีขออนุมัติการจัดทำแผน (2)</vt:lpstr>
      <vt:lpstr>สรุปกรอบอัตรากำลัง  3  ปี</vt:lpstr>
      <vt:lpstr>8.2</vt:lpstr>
      <vt:lpstr>ข้อ9แผน67-69</vt:lpstr>
      <vt:lpstr>ข้อ 9 </vt:lpstr>
      <vt:lpstr>ข้อ 11 (2)</vt:lpstr>
      <vt:lpstr>ข้อ 11 czory&lt;ok</vt:lpstr>
      <vt:lpstr>Sheet3</vt:lpstr>
      <vt:lpstr>'ข้อ 9 '!Print_Area</vt:lpstr>
      <vt:lpstr>'ข้อ9แผน67-69'!Print_Area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Magic</cp:lastModifiedBy>
  <cp:lastPrinted>2023-08-10T05:03:58Z</cp:lastPrinted>
  <dcterms:created xsi:type="dcterms:W3CDTF">2017-07-18T07:31:51Z</dcterms:created>
  <dcterms:modified xsi:type="dcterms:W3CDTF">2023-08-10T05:12:14Z</dcterms:modified>
</cp:coreProperties>
</file>